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80" windowWidth="11760" windowHeight="1170" activeTab="1"/>
  </bookViews>
  <sheets>
    <sheet name="Доходы" sheetId="1" r:id="rId1"/>
    <sheet name="Расходы" sheetId="2" r:id="rId2"/>
  </sheets>
  <definedNames>
    <definedName name="_xlnm.Print_Area" localSheetId="0">'Доходы'!$A$1:$H$44</definedName>
    <definedName name="_xlnm.Print_Area" localSheetId="1">'Расходы'!$A$1:$H$58</definedName>
  </definedNames>
  <calcPr fullCalcOnLoad="1"/>
</workbook>
</file>

<file path=xl/sharedStrings.xml><?xml version="1.0" encoding="utf-8"?>
<sst xmlns="http://schemas.openxmlformats.org/spreadsheetml/2006/main" count="197" uniqueCount="188">
  <si>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</si>
  <si>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</si>
  <si>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</si>
  <si>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</si>
  <si>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</si>
  <si>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</si>
  <si>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</si>
  <si>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</si>
  <si>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</si>
  <si>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</si>
  <si>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</si>
  <si>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</si>
  <si>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</si>
  <si>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</si>
  <si>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</si>
  <si>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</si>
  <si>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</si>
  <si>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</si>
  <si>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</si>
  <si>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</si>
  <si>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</si>
  <si>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</si>
  <si>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</si>
  <si>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</si>
  <si>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</si>
  <si>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</si>
  <si>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</si>
  <si>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</si>
  <si>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</si>
  <si>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</si>
  <si>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</si>
  <si>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</si>
  <si>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</si>
  <si>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</si>
  <si>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</si>
  <si>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</si>
  <si>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</si>
  <si>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</si>
  <si>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</si>
  <si>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</si>
  <si>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</si>
  <si>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</si>
  <si>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</si>
  <si>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</si>
  <si>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</si>
  <si>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</si>
  <si>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</si>
  <si>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</si>
  <si>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</si>
  <si>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</si>
  <si>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</si>
  <si>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</si>
  <si>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</si>
  <si>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</si>
  <si>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</si>
  <si>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</si>
  <si>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</si>
  <si>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</si>
  <si>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</si>
  <si>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</si>
  <si>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</si>
  <si>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</si>
  <si>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</si>
  <si>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</si>
  <si>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</si>
  <si>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</si>
  <si>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</si>
  <si>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1 0 0 6</t>
  </si>
  <si>
    <t>0 4 0 8</t>
  </si>
  <si>
    <t>Транспорт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</si>
  <si>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</si>
  <si>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</si>
  <si>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</si>
  <si>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</si>
  <si>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</si>
  <si>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</si>
  <si>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</si>
  <si>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</si>
  <si>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</si>
  <si>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</si>
  <si>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</si>
  <si>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</si>
  <si>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</si>
  <si>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</si>
  <si>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</si>
  <si>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</si>
  <si>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</si>
  <si>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</si>
  <si>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0 1 0 5</t>
  </si>
  <si>
    <t>Судебная система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</si>
  <si>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</si>
  <si>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</si>
  <si>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</si>
  <si>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</si>
  <si>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</si>
  <si>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</si>
  <si>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</si>
  <si>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</si>
  <si>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</si>
  <si>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</si>
  <si>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</si>
  <si>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</si>
  <si>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</si>
  <si>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</si>
  <si>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</si>
  <si>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</si>
  <si>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</si>
  <si>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</si>
  <si>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</si>
  <si>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</si>
  <si>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</si>
  <si>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</si>
  <si>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</si>
  <si>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</si>
  <si>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</si>
  <si>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</si>
  <si>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</si>
  <si>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</si>
  <si>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</si>
  <si>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</si>
  <si>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</si>
  <si>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</si>
  <si>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</si>
  <si>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</si>
  <si>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</si>
  <si>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</si>
  <si>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</si>
  <si>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</si>
  <si>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</si>
  <si>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</si>
  <si>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</si>
  <si>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</si>
  <si>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</si>
  <si>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</si>
  <si>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</si>
  <si>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</si>
  <si>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</si>
  <si>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</si>
  <si>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</si>
  <si>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</si>
  <si>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</si>
  <si>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</si>
  <si>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</si>
  <si>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</si>
  <si>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</si>
  <si>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</si>
  <si>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</si>
  <si>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>2 19 00000 00 0000</t>
  </si>
  <si>
    <t>Тыс.руб.</t>
  </si>
  <si>
    <t>ДОХОДЫ</t>
  </si>
  <si>
    <t>Национальная безопасность и правоохранительная  деятельность</t>
  </si>
  <si>
    <t>-</t>
  </si>
  <si>
    <t xml:space="preserve">Общее образование </t>
  </si>
  <si>
    <t>0 7 0 3</t>
  </si>
  <si>
    <t>Дополнительное образование</t>
  </si>
  <si>
    <t xml:space="preserve">2 04 00000 00 0000 </t>
  </si>
  <si>
    <t>Безвозмездные поступления от негосударственных организаций</t>
  </si>
  <si>
    <t>в т.ч.финансовая поддержка сельхозтоваропроизводителей</t>
  </si>
  <si>
    <t xml:space="preserve">2 07 00000 00 0000 </t>
  </si>
  <si>
    <t>Прочие безвозмездные поступления</t>
  </si>
  <si>
    <t xml:space="preserve">2 02 10000 00 0000 </t>
  </si>
  <si>
    <t xml:space="preserve">2 02 20000 00 0000 </t>
  </si>
  <si>
    <t xml:space="preserve">2 02 30000 00 0000 </t>
  </si>
  <si>
    <t xml:space="preserve">2 02 40000 00 0000 </t>
  </si>
  <si>
    <t>Иные межбюджетные тансферты</t>
  </si>
  <si>
    <t>1 11 01000 00 0000</t>
  </si>
  <si>
    <t>Доходы в виде прибыли (девиденты)</t>
  </si>
  <si>
    <t>% выполнения</t>
  </si>
  <si>
    <t xml:space="preserve">1 4 0 0 </t>
  </si>
  <si>
    <t>Межбюджетные трансферты общего характера бюджетам субъектов РФ и муниципальных образований</t>
  </si>
  <si>
    <t>1 4 0 3</t>
  </si>
  <si>
    <t>Прочие межбюджетные трансферты общего характера</t>
  </si>
  <si>
    <t xml:space="preserve">0 3 1 4 </t>
  </si>
  <si>
    <t>Другие вопросы в области национальной безопасности и правоохранительной деятельности</t>
  </si>
  <si>
    <t>Акцизы</t>
  </si>
  <si>
    <t>Итого внутренних оборотов , в том числе</t>
  </si>
  <si>
    <t>-переданных из районного бюджета</t>
  </si>
  <si>
    <t>-переданных из бюджетов поселений</t>
  </si>
  <si>
    <t>План на 2019 год</t>
  </si>
  <si>
    <t>на год</t>
  </si>
  <si>
    <t>на отчетный период</t>
  </si>
  <si>
    <t>к годовому плану</t>
  </si>
  <si>
    <t>к отчетному периоду</t>
  </si>
  <si>
    <t>Выполнено в 2018 году</t>
  </si>
  <si>
    <t>Выполнено                          в 2018году</t>
  </si>
  <si>
    <t>607,3</t>
  </si>
  <si>
    <t xml:space="preserve">на 01.05.2019  года </t>
  </si>
  <si>
    <t>План на  2019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</si>
</sst>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.000"/>
    <numFmt numFmtId="189" formatCode="#,##0.0"/>
    <numFmt numFmtId="190" formatCode="0.0000000000"/>
    <numFmt numFmtId="191" formatCode="?"/>
    <numFmt numFmtId="192" formatCode="#,##0.0000"/>
    <numFmt numFmtId="193" formatCode="_-* #,##0.000\ _р_._-;\-* #,##0.000\ _р_._-;_-* &quot;-&quot;??\ _р_._-;_-@_-"/>
    <numFmt numFmtId="194" formatCode="_-* #,##0.0\ _р_._-;\-* #,##0.0\ _р_._-;_-* &quot;-&quot;??\ _р_._-;_-@_-"/>
    <numFmt numFmtId="195" formatCode="_-* #,##0\ _р_._-;\-* #,##0\ _р_._-;_-* &quot;-&quot;??\ _р_._-;_-@_-"/>
    <numFmt numFmtId="196" formatCode="_-* #,##0.0000\ _р_._-;\-* #,##0.0000\ _р_._-;_-* &quot;-&quot;??\ _р_._-;_-@_-"/>
    <numFmt numFmtId="197" formatCode="#,##0_ ;\-#,##0\ "/>
    <numFmt numFmtId="198" formatCode="_-* #,##0.0_р_._-;\-* #,##0.0_р_._-;_-* &quot;-&quot;?_р_._-;_-@_-"/>
    <numFmt numFmtId="199" formatCode="#,##0.0_ ;\-#,##0.0\ "/>
    <numFmt numFmtId="200" formatCode="[$-FC19]d\ mmmm\ yyyy\ &quot;г.&quot;"/>
    <numFmt numFmtId="201" formatCode="_-* #,##0.0\ _₽_-;\-* #,##0.0\ _₽_-;_-* &quot;-&quot;?\ _₽_-;_-@_-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2" fillId="3" borderId="0" applyNumberFormat="0" applyBorder="0" applyAlignment="0" applyProtection="0"/>
    <xf numFmtId="0" fontId="49" fillId="4" borderId="0" applyNumberFormat="0" applyBorder="0" applyAlignment="0" applyProtection="0"/>
    <xf numFmtId="0" fontId="12" fillId="5" borderId="0" applyNumberFormat="0" applyBorder="0" applyAlignment="0" applyProtection="0"/>
    <xf numFmtId="0" fontId="49" fillId="6" borderId="0" applyNumberFormat="0" applyBorder="0" applyAlignment="0" applyProtection="0"/>
    <xf numFmtId="0" fontId="12" fillId="3" borderId="0" applyNumberFormat="0" applyBorder="0" applyAlignment="0" applyProtection="0"/>
    <xf numFmtId="0" fontId="49" fillId="7" borderId="0" applyNumberFormat="0" applyBorder="0" applyAlignment="0" applyProtection="0"/>
    <xf numFmtId="0" fontId="12" fillId="3" borderId="0" applyNumberFormat="0" applyBorder="0" applyAlignment="0" applyProtection="0"/>
    <xf numFmtId="0" fontId="49" fillId="8" borderId="0" applyNumberFormat="0" applyBorder="0" applyAlignment="0" applyProtection="0"/>
    <xf numFmtId="0" fontId="12" fillId="3" borderId="0" applyNumberFormat="0" applyBorder="0" applyAlignment="0" applyProtection="0"/>
    <xf numFmtId="0" fontId="49" fillId="9" borderId="0" applyNumberFormat="0" applyBorder="0" applyAlignment="0" applyProtection="0"/>
    <xf numFmtId="0" fontId="12" fillId="5" borderId="0" applyNumberFormat="0" applyBorder="0" applyAlignment="0" applyProtection="0"/>
    <xf numFmtId="0" fontId="49" fillId="10" borderId="0" applyNumberFormat="0" applyBorder="0" applyAlignment="0" applyProtection="0"/>
    <xf numFmtId="0" fontId="12" fillId="5" borderId="0" applyNumberFormat="0" applyBorder="0" applyAlignment="0" applyProtection="0"/>
    <xf numFmtId="0" fontId="49" fillId="11" borderId="0" applyNumberFormat="0" applyBorder="0" applyAlignment="0" applyProtection="0"/>
    <xf numFmtId="0" fontId="12" fillId="5" borderId="0" applyNumberFormat="0" applyBorder="0" applyAlignment="0" applyProtection="0"/>
    <xf numFmtId="0" fontId="49" fillId="12" borderId="0" applyNumberFormat="0" applyBorder="0" applyAlignment="0" applyProtection="0"/>
    <xf numFmtId="0" fontId="12" fillId="5" borderId="0" applyNumberFormat="0" applyBorder="0" applyAlignment="0" applyProtection="0"/>
    <xf numFmtId="0" fontId="49" fillId="13" borderId="0" applyNumberFormat="0" applyBorder="0" applyAlignment="0" applyProtection="0"/>
    <xf numFmtId="0" fontId="12" fillId="5" borderId="0" applyNumberFormat="0" applyBorder="0" applyAlignment="0" applyProtection="0"/>
    <xf numFmtId="0" fontId="49" fillId="14" borderId="0" applyNumberFormat="0" applyBorder="0" applyAlignment="0" applyProtection="0"/>
    <xf numFmtId="0" fontId="12" fillId="5" borderId="0" applyNumberFormat="0" applyBorder="0" applyAlignment="0" applyProtection="0"/>
    <xf numFmtId="0" fontId="49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27" fillId="17" borderId="0" applyNumberFormat="0" applyBorder="0" applyAlignment="0" applyProtection="0"/>
    <xf numFmtId="0" fontId="50" fillId="18" borderId="0" applyNumberFormat="0" applyBorder="0" applyAlignment="0" applyProtection="0"/>
    <xf numFmtId="0" fontId="27" fillId="5" borderId="0" applyNumberFormat="0" applyBorder="0" applyAlignment="0" applyProtection="0"/>
    <xf numFmtId="0" fontId="50" fillId="19" borderId="0" applyNumberFormat="0" applyBorder="0" applyAlignment="0" applyProtection="0"/>
    <xf numFmtId="0" fontId="27" fillId="5" borderId="0" applyNumberFormat="0" applyBorder="0" applyAlignment="0" applyProtection="0"/>
    <xf numFmtId="0" fontId="50" fillId="20" borderId="0" applyNumberFormat="0" applyBorder="0" applyAlignment="0" applyProtection="0"/>
    <xf numFmtId="0" fontId="27" fillId="5" borderId="0" applyNumberFormat="0" applyBorder="0" applyAlignment="0" applyProtection="0"/>
    <xf numFmtId="0" fontId="50" fillId="21" borderId="0" applyNumberFormat="0" applyBorder="0" applyAlignment="0" applyProtection="0"/>
    <xf numFmtId="0" fontId="27" fillId="17" borderId="0" applyNumberFormat="0" applyBorder="0" applyAlignment="0" applyProtection="0"/>
    <xf numFmtId="0" fontId="50" fillId="22" borderId="0" applyNumberFormat="0" applyBorder="0" applyAlignment="0" applyProtection="0"/>
    <xf numFmtId="0" fontId="27" fillId="5" borderId="0" applyNumberFormat="0" applyBorder="0" applyAlignment="0" applyProtection="0"/>
    <xf numFmtId="0" fontId="50" fillId="23" borderId="0" applyNumberFormat="0" applyBorder="0" applyAlignment="0" applyProtection="0"/>
    <xf numFmtId="0" fontId="27" fillId="17" borderId="0" applyNumberFormat="0" applyBorder="0" applyAlignment="0" applyProtection="0"/>
    <xf numFmtId="0" fontId="50" fillId="24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27" fillId="27" borderId="0" applyNumberFormat="0" applyBorder="0" applyAlignment="0" applyProtection="0"/>
    <xf numFmtId="0" fontId="50" fillId="28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27" fillId="17" borderId="0" applyNumberFormat="0" applyBorder="0" applyAlignment="0" applyProtection="0"/>
    <xf numFmtId="0" fontId="50" fillId="31" borderId="0" applyNumberFormat="0" applyBorder="0" applyAlignment="0" applyProtection="0"/>
    <xf numFmtId="0" fontId="27" fillId="25" borderId="0" applyNumberFormat="0" applyBorder="0" applyAlignment="0" applyProtection="0"/>
    <xf numFmtId="0" fontId="51" fillId="32" borderId="1" applyNumberFormat="0" applyAlignment="0" applyProtection="0"/>
    <xf numFmtId="0" fontId="20" fillId="5" borderId="2" applyNumberFormat="0" applyAlignment="0" applyProtection="0"/>
    <xf numFmtId="0" fontId="52" fillId="33" borderId="3" applyNumberFormat="0" applyAlignment="0" applyProtection="0"/>
    <xf numFmtId="0" fontId="21" fillId="3" borderId="4" applyNumberFormat="0" applyAlignment="0" applyProtection="0"/>
    <xf numFmtId="0" fontId="53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1" fillId="0" borderId="12" applyNumberFormat="0" applyFill="0" applyAlignment="0" applyProtection="0"/>
    <xf numFmtId="0" fontId="58" fillId="34" borderId="13" applyNumberFormat="0" applyAlignment="0" applyProtection="0"/>
    <xf numFmtId="0" fontId="24" fillId="29" borderId="14" applyNumberFormat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1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23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17" fillId="5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49" fontId="29" fillId="39" borderId="19" xfId="0" applyNumberFormat="1" applyFont="1" applyFill="1" applyBorder="1" applyAlignment="1">
      <alignment vertical="center" wrapText="1"/>
    </xf>
    <xf numFmtId="194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94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94" fontId="33" fillId="0" borderId="19" xfId="101" applyNumberFormat="1" applyFont="1" applyBorder="1" applyAlignment="1">
      <alignment horizontal="center" vertical="center"/>
    </xf>
    <xf numFmtId="18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vertical="center" wrapText="1"/>
    </xf>
    <xf numFmtId="194" fontId="34" fillId="0" borderId="19" xfId="101" applyNumberFormat="1" applyFont="1" applyBorder="1" applyAlignment="1">
      <alignment horizontal="center" vertical="center"/>
    </xf>
    <xf numFmtId="194" fontId="33" fillId="0" borderId="19" xfId="101" applyNumberFormat="1" applyFont="1" applyBorder="1" applyAlignment="1">
      <alignment vertical="center"/>
    </xf>
    <xf numFmtId="194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9" fontId="33" fillId="39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194" fontId="0" fillId="0" borderId="0" xfId="0" applyNumberFormat="1" applyAlignment="1">
      <alignment/>
    </xf>
    <xf numFmtId="0" fontId="33" fillId="0" borderId="19" xfId="0" applyFont="1" applyBorder="1" applyAlignment="1">
      <alignment horizontal="center" vertical="center"/>
    </xf>
    <xf numFmtId="49" fontId="33" fillId="0" borderId="19" xfId="0" applyNumberFormat="1" applyFont="1" applyBorder="1" applyAlignment="1" applyProtection="1">
      <alignment horizontal="center" vertical="center"/>
      <protection/>
    </xf>
    <xf numFmtId="49" fontId="33" fillId="0" borderId="19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189" fontId="33" fillId="39" borderId="19" xfId="101" applyNumberFormat="1" applyFont="1" applyFill="1" applyBorder="1" applyAlignment="1">
      <alignment horizontal="center" vertical="center"/>
    </xf>
    <xf numFmtId="49" fontId="30" fillId="40" borderId="19" xfId="0" applyNumberFormat="1" applyFont="1" applyFill="1" applyBorder="1" applyAlignment="1">
      <alignment vertical="center" wrapText="1"/>
    </xf>
    <xf numFmtId="189" fontId="34" fillId="0" borderId="19" xfId="0" applyNumberFormat="1" applyFont="1" applyFill="1" applyBorder="1" applyAlignment="1">
      <alignment horizontal="center" vertical="center"/>
    </xf>
    <xf numFmtId="189" fontId="33" fillId="0" borderId="19" xfId="101" applyNumberFormat="1" applyFont="1" applyFill="1" applyBorder="1" applyAlignment="1">
      <alignment horizontal="center" vertical="center"/>
    </xf>
    <xf numFmtId="189" fontId="33" fillId="0" borderId="19" xfId="0" applyNumberFormat="1" applyFont="1" applyFill="1" applyBorder="1" applyAlignment="1">
      <alignment horizontal="center" vertical="center"/>
    </xf>
    <xf numFmtId="189" fontId="33" fillId="0" borderId="19" xfId="0" applyNumberFormat="1" applyFont="1" applyFill="1" applyBorder="1" applyAlignment="1">
      <alignment horizontal="center" vertical="center" wrapText="1"/>
    </xf>
    <xf numFmtId="189" fontId="34" fillId="0" borderId="19" xfId="101" applyNumberFormat="1" applyFont="1" applyFill="1" applyBorder="1" applyAlignment="1">
      <alignment horizontal="center" vertical="center"/>
    </xf>
    <xf numFmtId="189" fontId="33" fillId="0" borderId="19" xfId="101" applyNumberFormat="1" applyFont="1" applyBorder="1" applyAlignment="1">
      <alignment horizontal="center" vertical="center"/>
    </xf>
    <xf numFmtId="189" fontId="33" fillId="0" borderId="19" xfId="101" applyNumberFormat="1" applyFont="1" applyFill="1" applyBorder="1" applyAlignment="1">
      <alignment horizontal="center"/>
    </xf>
    <xf numFmtId="189" fontId="66" fillId="0" borderId="19" xfId="101" applyNumberFormat="1" applyFont="1" applyBorder="1" applyAlignment="1">
      <alignment horizontal="center" vertical="center"/>
    </xf>
    <xf numFmtId="189" fontId="34" fillId="0" borderId="19" xfId="101" applyNumberFormat="1" applyFont="1" applyBorder="1" applyAlignment="1">
      <alignment horizontal="center" vertical="center"/>
    </xf>
    <xf numFmtId="49" fontId="31" fillId="40" borderId="19" xfId="0" applyNumberFormat="1" applyFont="1" applyFill="1" applyBorder="1" applyAlignment="1">
      <alignment vertical="center" wrapText="1"/>
    </xf>
    <xf numFmtId="189" fontId="66" fillId="0" borderId="19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9" fontId="30" fillId="0" borderId="19" xfId="0" applyNumberFormat="1" applyFont="1" applyBorder="1" applyAlignment="1">
      <alignment horizontal="center" vertical="center" wrapText="1"/>
    </xf>
    <xf numFmtId="189" fontId="30" fillId="0" borderId="19" xfId="101" applyNumberFormat="1" applyFont="1" applyBorder="1" applyAlignment="1">
      <alignment horizontal="center" vertical="center"/>
    </xf>
    <xf numFmtId="189" fontId="30" fillId="40" borderId="19" xfId="101" applyNumberFormat="1" applyFont="1" applyFill="1" applyBorder="1" applyAlignment="1">
      <alignment horizontal="center" vertical="center"/>
    </xf>
    <xf numFmtId="189" fontId="29" fillId="39" borderId="19" xfId="0" applyNumberFormat="1" applyFont="1" applyFill="1" applyBorder="1" applyAlignment="1">
      <alignment horizontal="center" vertical="center" wrapText="1"/>
    </xf>
    <xf numFmtId="189" fontId="29" fillId="39" borderId="19" xfId="101" applyNumberFormat="1" applyFont="1" applyFill="1" applyBorder="1" applyAlignment="1">
      <alignment horizontal="center" vertical="center"/>
    </xf>
    <xf numFmtId="189" fontId="31" fillId="40" borderId="19" xfId="0" applyNumberFormat="1" applyFont="1" applyFill="1" applyBorder="1" applyAlignment="1">
      <alignment horizontal="center" vertical="center" wrapText="1"/>
    </xf>
    <xf numFmtId="189" fontId="31" fillId="40" borderId="19" xfId="101" applyNumberFormat="1" applyFont="1" applyFill="1" applyBorder="1" applyAlignment="1">
      <alignment horizontal="center" vertical="center"/>
    </xf>
    <xf numFmtId="189" fontId="30" fillId="40" borderId="19" xfId="0" applyNumberFormat="1" applyFont="1" applyFill="1" applyBorder="1" applyAlignment="1">
      <alignment horizontal="center" vertical="center" wrapText="1"/>
    </xf>
    <xf numFmtId="189" fontId="30" fillId="0" borderId="19" xfId="101" applyNumberFormat="1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23" xfId="0" applyFont="1" applyBorder="1" applyAlignment="1">
      <alignment horizontal="right"/>
    </xf>
    <xf numFmtId="0" fontId="37" fillId="39" borderId="24" xfId="0" applyFont="1" applyFill="1" applyBorder="1" applyAlignment="1">
      <alignment horizontal="left" vertical="center"/>
    </xf>
    <xf numFmtId="0" fontId="37" fillId="39" borderId="25" xfId="0" applyFont="1" applyFill="1" applyBorder="1" applyAlignment="1">
      <alignment horizontal="left" vertical="center"/>
    </xf>
    <xf numFmtId="0" fontId="29" fillId="39" borderId="19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zoomScalePageLayoutView="0" workbookViewId="0" topLeftCell="A31">
      <selection activeCell="B56" sqref="B56"/>
    </sheetView>
  </sheetViews>
  <sheetFormatPr defaultColWidth="9.00390625" defaultRowHeight="12.75"/>
  <cols>
    <col min="1" max="1" width="19.125" style="0" customWidth="1"/>
    <col min="2" max="2" width="48.00390625" style="0" customWidth="1"/>
    <col min="3" max="7" width="12.75390625" style="0" customWidth="1"/>
    <col min="8" max="8" width="14.375" style="0" customWidth="1"/>
    <col min="9" max="9" width="16.00390625" style="0" customWidth="1"/>
    <col min="10" max="10" width="10.625" style="0" customWidth="1"/>
    <col min="11" max="11" width="12.125" style="0" customWidth="1"/>
  </cols>
  <sheetData>
    <row r="1" spans="1:9" ht="16.5">
      <c r="A1" s="69" t="s">
        <v>90</v>
      </c>
      <c r="B1" s="69"/>
      <c r="C1" s="69"/>
      <c r="D1" s="69"/>
      <c r="E1" s="69"/>
      <c r="F1" s="69"/>
      <c r="G1" s="69"/>
      <c r="H1" s="69"/>
      <c r="I1" s="32"/>
    </row>
    <row r="2" spans="1:9" ht="16.5">
      <c r="A2" s="69" t="s">
        <v>91</v>
      </c>
      <c r="B2" s="69"/>
      <c r="C2" s="69"/>
      <c r="D2" s="69"/>
      <c r="E2" s="69"/>
      <c r="F2" s="69"/>
      <c r="G2" s="69"/>
      <c r="H2" s="69"/>
      <c r="I2" s="32"/>
    </row>
    <row r="3" spans="1:9" ht="16.5">
      <c r="A3" s="69" t="s">
        <v>186</v>
      </c>
      <c r="B3" s="69"/>
      <c r="C3" s="69"/>
      <c r="D3" s="69"/>
      <c r="E3" s="69"/>
      <c r="F3" s="69"/>
      <c r="G3" s="69"/>
      <c r="H3" s="69"/>
      <c r="I3" s="21"/>
    </row>
    <row r="4" spans="1:9" ht="16.5">
      <c r="A4" s="21"/>
      <c r="B4" s="21"/>
      <c r="C4" s="21"/>
      <c r="D4" s="21"/>
      <c r="E4" s="21"/>
      <c r="F4" s="21"/>
      <c r="G4" s="21"/>
      <c r="H4" s="21"/>
      <c r="I4" s="21"/>
    </row>
    <row r="5" spans="1:9" ht="16.5">
      <c r="A5" s="21"/>
      <c r="B5" s="21"/>
      <c r="C5" s="21"/>
      <c r="D5" s="21"/>
      <c r="E5" s="21"/>
      <c r="F5" s="21"/>
      <c r="G5" s="21"/>
      <c r="H5" s="21"/>
      <c r="I5" s="21"/>
    </row>
    <row r="6" spans="1:9" ht="16.5">
      <c r="A6" s="69" t="s">
        <v>149</v>
      </c>
      <c r="B6" s="69"/>
      <c r="C6" s="69"/>
      <c r="D6" s="69"/>
      <c r="E6" s="69"/>
      <c r="F6" s="69"/>
      <c r="G6" s="69"/>
      <c r="H6" s="69"/>
      <c r="I6" s="21"/>
    </row>
    <row r="7" spans="1:9" ht="16.5">
      <c r="A7" s="21"/>
      <c r="B7" s="21"/>
      <c r="C7" s="21"/>
      <c r="D7" s="21"/>
      <c r="E7" s="21"/>
      <c r="F7" s="21"/>
      <c r="G7" s="21"/>
      <c r="H7" s="21"/>
      <c r="I7" s="21"/>
    </row>
    <row r="8" spans="1:8" ht="15.75">
      <c r="A8" s="70" t="s">
        <v>148</v>
      </c>
      <c r="B8" s="70"/>
      <c r="C8" s="70"/>
      <c r="D8" s="70"/>
      <c r="E8" s="70"/>
      <c r="F8" s="70"/>
      <c r="G8" s="70"/>
      <c r="H8" s="70"/>
    </row>
    <row r="9" spans="1:8" ht="15.75" customHeight="1">
      <c r="A9" s="66" t="s">
        <v>93</v>
      </c>
      <c r="B9" s="66" t="s">
        <v>56</v>
      </c>
      <c r="C9" s="65" t="s">
        <v>178</v>
      </c>
      <c r="D9" s="65"/>
      <c r="E9" s="65" t="s">
        <v>84</v>
      </c>
      <c r="F9" s="65" t="s">
        <v>167</v>
      </c>
      <c r="G9" s="65"/>
      <c r="H9" s="65" t="s">
        <v>183</v>
      </c>
    </row>
    <row r="10" spans="1:8" ht="20.25" customHeight="1">
      <c r="A10" s="67"/>
      <c r="B10" s="67"/>
      <c r="C10" s="65"/>
      <c r="D10" s="65"/>
      <c r="E10" s="65"/>
      <c r="F10" s="65"/>
      <c r="G10" s="65"/>
      <c r="H10" s="65"/>
    </row>
    <row r="11" spans="1:8" ht="47.25" customHeight="1">
      <c r="A11" s="68"/>
      <c r="B11" s="68"/>
      <c r="C11" s="54" t="s">
        <v>179</v>
      </c>
      <c r="D11" s="54" t="s">
        <v>180</v>
      </c>
      <c r="E11" s="65"/>
      <c r="F11" s="54" t="s">
        <v>181</v>
      </c>
      <c r="G11" s="54" t="s">
        <v>182</v>
      </c>
      <c r="H11" s="65"/>
    </row>
    <row r="12" spans="1:8" ht="15.75">
      <c r="A12" s="35" t="s">
        <v>125</v>
      </c>
      <c r="B12" s="22" t="s">
        <v>94</v>
      </c>
      <c r="C12" s="42">
        <f>SUM(C13+C14+C15+C19+C22+C23+C28+C29+C30+C31+C32)</f>
        <v>124572.90000000001</v>
      </c>
      <c r="D12" s="42">
        <f>SUM(D13+D14+D15+D19+D22+D23+D28+D29+D30+D31+D32)</f>
        <v>64839.5</v>
      </c>
      <c r="E12" s="42">
        <f>SUM(E13+E14+E15+E19+E22+E23+E28+E29+E30+E31+E32)</f>
        <v>38536.8</v>
      </c>
      <c r="F12" s="42">
        <f>SUM(E12/C12*100)</f>
        <v>30.935139183562395</v>
      </c>
      <c r="G12" s="42">
        <f>SUM(E12/D12*100)</f>
        <v>59.43414122564178</v>
      </c>
      <c r="H12" s="23">
        <v>34503.9</v>
      </c>
    </row>
    <row r="13" spans="1:8" ht="15.75">
      <c r="A13" s="36" t="s">
        <v>126</v>
      </c>
      <c r="B13" s="22" t="s">
        <v>18</v>
      </c>
      <c r="C13" s="43">
        <v>91675.7</v>
      </c>
      <c r="D13" s="43">
        <v>51175.1</v>
      </c>
      <c r="E13" s="46">
        <v>26455.1</v>
      </c>
      <c r="F13" s="42">
        <f aca="true" t="shared" si="0" ref="F13:F44">SUM(E13/C13*100)</f>
        <v>28.857265338579364</v>
      </c>
      <c r="G13" s="42">
        <f aca="true" t="shared" si="1" ref="G13:G44">SUM(E13/D13*100)</f>
        <v>51.695258045416615</v>
      </c>
      <c r="H13" s="23">
        <v>24800.1</v>
      </c>
    </row>
    <row r="14" spans="1:8" ht="15.75">
      <c r="A14" s="37" t="s">
        <v>127</v>
      </c>
      <c r="B14" s="22" t="s">
        <v>174</v>
      </c>
      <c r="C14" s="44">
        <v>8846.6</v>
      </c>
      <c r="D14" s="44">
        <v>4361.4</v>
      </c>
      <c r="E14" s="46">
        <v>3104.5</v>
      </c>
      <c r="F14" s="42">
        <f t="shared" si="0"/>
        <v>35.0925779395474</v>
      </c>
      <c r="G14" s="42">
        <f t="shared" si="1"/>
        <v>71.18127206860183</v>
      </c>
      <c r="H14" s="23">
        <v>2554.2</v>
      </c>
    </row>
    <row r="15" spans="1:8" ht="15.75">
      <c r="A15" s="37" t="s">
        <v>128</v>
      </c>
      <c r="B15" s="22" t="s">
        <v>44</v>
      </c>
      <c r="C15" s="47">
        <f>SUM(C16:C18)</f>
        <v>5968.4</v>
      </c>
      <c r="D15" s="47">
        <f>SUM(D16:D18)</f>
        <v>2966.3</v>
      </c>
      <c r="E15" s="47">
        <f>SUM(E16:E18)</f>
        <v>3319.7</v>
      </c>
      <c r="F15" s="42">
        <f t="shared" si="0"/>
        <v>55.62127203270558</v>
      </c>
      <c r="G15" s="42">
        <f t="shared" si="1"/>
        <v>111.91383204665743</v>
      </c>
      <c r="H15" s="23">
        <v>3027.6</v>
      </c>
    </row>
    <row r="16" spans="1:8" ht="31.5">
      <c r="A16" s="38" t="s">
        <v>129</v>
      </c>
      <c r="B16" s="25" t="s">
        <v>95</v>
      </c>
      <c r="C16" s="41">
        <v>5640.4</v>
      </c>
      <c r="D16" s="41">
        <v>2680</v>
      </c>
      <c r="E16" s="48">
        <v>2761.6</v>
      </c>
      <c r="F16" s="45">
        <f t="shared" si="0"/>
        <v>48.96106659102191</v>
      </c>
      <c r="G16" s="45">
        <f t="shared" si="1"/>
        <v>103.044776119403</v>
      </c>
      <c r="H16" s="26">
        <v>2873.3</v>
      </c>
    </row>
    <row r="17" spans="1:8" ht="15.75">
      <c r="A17" s="38" t="s">
        <v>130</v>
      </c>
      <c r="B17" s="25" t="s">
        <v>22</v>
      </c>
      <c r="C17" s="41">
        <v>268</v>
      </c>
      <c r="D17" s="41">
        <v>266.3</v>
      </c>
      <c r="E17" s="49">
        <v>538.1</v>
      </c>
      <c r="F17" s="45">
        <f t="shared" si="0"/>
        <v>200.78358208955223</v>
      </c>
      <c r="G17" s="45">
        <f t="shared" si="1"/>
        <v>202.06533984228315</v>
      </c>
      <c r="H17" s="26">
        <v>134.3</v>
      </c>
    </row>
    <row r="18" spans="1:8" ht="31.5">
      <c r="A18" s="38" t="s">
        <v>131</v>
      </c>
      <c r="B18" s="25" t="s">
        <v>96</v>
      </c>
      <c r="C18" s="41">
        <v>60</v>
      </c>
      <c r="D18" s="41">
        <v>20</v>
      </c>
      <c r="E18" s="49">
        <v>20</v>
      </c>
      <c r="F18" s="45">
        <f t="shared" si="0"/>
        <v>33.33333333333333</v>
      </c>
      <c r="G18" s="45">
        <f t="shared" si="1"/>
        <v>100</v>
      </c>
      <c r="H18" s="26">
        <v>20</v>
      </c>
    </row>
    <row r="19" spans="1:8" ht="15.75">
      <c r="A19" s="37" t="s">
        <v>132</v>
      </c>
      <c r="B19" s="22" t="s">
        <v>0</v>
      </c>
      <c r="C19" s="42">
        <f>SUM(C20:C21)</f>
        <v>10157.1</v>
      </c>
      <c r="D19" s="42">
        <f>SUM(D20:D21)</f>
        <v>2045</v>
      </c>
      <c r="E19" s="42">
        <f>SUM(E20:E21)</f>
        <v>1411.8</v>
      </c>
      <c r="F19" s="42">
        <f t="shared" si="0"/>
        <v>13.899636707327879</v>
      </c>
      <c r="G19" s="42">
        <f t="shared" si="1"/>
        <v>69.0366748166259</v>
      </c>
      <c r="H19" s="23">
        <v>1582.9</v>
      </c>
    </row>
    <row r="20" spans="1:8" ht="15.75">
      <c r="A20" s="38" t="s">
        <v>133</v>
      </c>
      <c r="B20" s="25" t="s">
        <v>97</v>
      </c>
      <c r="C20" s="41">
        <v>2340.3</v>
      </c>
      <c r="D20" s="41">
        <v>165</v>
      </c>
      <c r="E20" s="49">
        <v>88.3</v>
      </c>
      <c r="F20" s="45">
        <f t="shared" si="0"/>
        <v>3.7730205529205656</v>
      </c>
      <c r="G20" s="45">
        <f t="shared" si="1"/>
        <v>53.515151515151516</v>
      </c>
      <c r="H20" s="26">
        <v>106.4</v>
      </c>
    </row>
    <row r="21" spans="1:8" ht="15.75">
      <c r="A21" s="38" t="s">
        <v>134</v>
      </c>
      <c r="B21" s="25" t="s">
        <v>1</v>
      </c>
      <c r="C21" s="41">
        <v>7816.8</v>
      </c>
      <c r="D21" s="41">
        <v>1880</v>
      </c>
      <c r="E21" s="49">
        <v>1323.5</v>
      </c>
      <c r="F21" s="45">
        <f t="shared" si="0"/>
        <v>16.931480912905535</v>
      </c>
      <c r="G21" s="45">
        <f t="shared" si="1"/>
        <v>70.39893617021276</v>
      </c>
      <c r="H21" s="26">
        <v>1476.5</v>
      </c>
    </row>
    <row r="22" spans="1:8" ht="15.75">
      <c r="A22" s="37" t="s">
        <v>135</v>
      </c>
      <c r="B22" s="22" t="s">
        <v>2</v>
      </c>
      <c r="C22" s="43">
        <v>1576.6</v>
      </c>
      <c r="D22" s="43">
        <v>721.4</v>
      </c>
      <c r="E22" s="46">
        <v>798.4</v>
      </c>
      <c r="F22" s="42">
        <f t="shared" si="0"/>
        <v>50.640619053659776</v>
      </c>
      <c r="G22" s="42">
        <f t="shared" si="1"/>
        <v>110.67369004713059</v>
      </c>
      <c r="H22" s="23">
        <v>397.8</v>
      </c>
    </row>
    <row r="23" spans="1:9" ht="47.25">
      <c r="A23" s="37" t="s">
        <v>136</v>
      </c>
      <c r="B23" s="22" t="s">
        <v>108</v>
      </c>
      <c r="C23" s="46">
        <f>SUM(C24:C27)</f>
        <v>3812.5</v>
      </c>
      <c r="D23" s="46">
        <f>SUM(D24:D27)</f>
        <v>2428.2</v>
      </c>
      <c r="E23" s="46">
        <f>SUM(E24:E27)</f>
        <v>1242.9</v>
      </c>
      <c r="F23" s="42">
        <f t="shared" si="0"/>
        <v>32.60065573770492</v>
      </c>
      <c r="G23" s="42">
        <f t="shared" si="1"/>
        <v>51.18606375092662</v>
      </c>
      <c r="H23" s="23">
        <v>1217.4</v>
      </c>
      <c r="I23" s="34"/>
    </row>
    <row r="24" spans="1:9" ht="15.75">
      <c r="A24" s="38" t="s">
        <v>165</v>
      </c>
      <c r="B24" s="25" t="s">
        <v>166</v>
      </c>
      <c r="C24" s="41">
        <v>2</v>
      </c>
      <c r="D24" s="41"/>
      <c r="E24" s="49"/>
      <c r="F24" s="45">
        <f t="shared" si="0"/>
        <v>0</v>
      </c>
      <c r="G24" s="45">
        <v>0</v>
      </c>
      <c r="H24" s="26"/>
      <c r="I24" s="34"/>
    </row>
    <row r="25" spans="1:8" ht="15.75">
      <c r="A25" s="38" t="s">
        <v>137</v>
      </c>
      <c r="B25" s="25" t="s">
        <v>23</v>
      </c>
      <c r="C25" s="41">
        <v>2848</v>
      </c>
      <c r="D25" s="41">
        <v>1971.2</v>
      </c>
      <c r="E25" s="49">
        <v>992.8</v>
      </c>
      <c r="F25" s="45">
        <f t="shared" si="0"/>
        <v>34.859550561797754</v>
      </c>
      <c r="G25" s="45">
        <f t="shared" si="1"/>
        <v>50.36525974025974</v>
      </c>
      <c r="H25" s="26">
        <v>722.9</v>
      </c>
    </row>
    <row r="26" spans="1:8" ht="15.75">
      <c r="A26" s="38" t="s">
        <v>138</v>
      </c>
      <c r="B26" s="25" t="s">
        <v>19</v>
      </c>
      <c r="C26" s="41">
        <v>935.5</v>
      </c>
      <c r="D26" s="41">
        <v>445</v>
      </c>
      <c r="E26" s="49">
        <v>248.7</v>
      </c>
      <c r="F26" s="45">
        <f t="shared" si="0"/>
        <v>26.584714056654196</v>
      </c>
      <c r="G26" s="45">
        <f t="shared" si="1"/>
        <v>55.8876404494382</v>
      </c>
      <c r="H26" s="26">
        <v>488</v>
      </c>
    </row>
    <row r="27" spans="1:8" ht="47.25">
      <c r="A27" s="38" t="s">
        <v>139</v>
      </c>
      <c r="B27" s="25" t="s">
        <v>109</v>
      </c>
      <c r="C27" s="41">
        <v>27</v>
      </c>
      <c r="D27" s="41">
        <v>12</v>
      </c>
      <c r="E27" s="49">
        <v>1.4</v>
      </c>
      <c r="F27" s="45">
        <f t="shared" si="0"/>
        <v>5.185185185185185</v>
      </c>
      <c r="G27" s="45">
        <f t="shared" si="1"/>
        <v>11.666666666666666</v>
      </c>
      <c r="H27" s="26">
        <v>6.5</v>
      </c>
    </row>
    <row r="28" spans="1:8" ht="31.5">
      <c r="A28" s="37" t="s">
        <v>140</v>
      </c>
      <c r="B28" s="22" t="s">
        <v>98</v>
      </c>
      <c r="C28" s="43">
        <v>136.3</v>
      </c>
      <c r="D28" s="43">
        <v>80.3</v>
      </c>
      <c r="E28" s="46">
        <v>51.3</v>
      </c>
      <c r="F28" s="42">
        <f t="shared" si="0"/>
        <v>37.637564196625085</v>
      </c>
      <c r="G28" s="42">
        <f t="shared" si="1"/>
        <v>63.8854296388543</v>
      </c>
      <c r="H28" s="23">
        <v>63.7</v>
      </c>
    </row>
    <row r="29" spans="1:8" ht="31.5">
      <c r="A29" s="37" t="s">
        <v>141</v>
      </c>
      <c r="B29" s="22" t="s">
        <v>99</v>
      </c>
      <c r="C29" s="43">
        <v>781.9</v>
      </c>
      <c r="D29" s="43">
        <v>385.2</v>
      </c>
      <c r="E29" s="46">
        <v>451.2</v>
      </c>
      <c r="F29" s="42">
        <f t="shared" si="0"/>
        <v>57.705588949993604</v>
      </c>
      <c r="G29" s="42">
        <f t="shared" si="1"/>
        <v>117.13395638629282</v>
      </c>
      <c r="H29" s="23">
        <v>308.6</v>
      </c>
    </row>
    <row r="30" spans="1:8" ht="31.5">
      <c r="A30" s="37" t="s">
        <v>142</v>
      </c>
      <c r="B30" s="22" t="s">
        <v>100</v>
      </c>
      <c r="C30" s="43">
        <v>1100</v>
      </c>
      <c r="D30" s="43">
        <v>420</v>
      </c>
      <c r="E30" s="46">
        <v>1519.8</v>
      </c>
      <c r="F30" s="42">
        <f t="shared" si="0"/>
        <v>138.16363636363636</v>
      </c>
      <c r="G30" s="42">
        <f t="shared" si="1"/>
        <v>361.85714285714283</v>
      </c>
      <c r="H30" s="23">
        <v>402</v>
      </c>
    </row>
    <row r="31" spans="1:8" ht="15.75">
      <c r="A31" s="37" t="s">
        <v>143</v>
      </c>
      <c r="B31" s="22" t="s">
        <v>101</v>
      </c>
      <c r="C31" s="43">
        <v>175</v>
      </c>
      <c r="D31" s="43">
        <v>87.4</v>
      </c>
      <c r="E31" s="46">
        <v>95.1</v>
      </c>
      <c r="F31" s="42">
        <f t="shared" si="0"/>
        <v>54.342857142857135</v>
      </c>
      <c r="G31" s="42">
        <f t="shared" si="1"/>
        <v>108.81006864988557</v>
      </c>
      <c r="H31" s="23">
        <v>69.1</v>
      </c>
    </row>
    <row r="32" spans="1:8" ht="15.75">
      <c r="A32" s="37" t="s">
        <v>144</v>
      </c>
      <c r="B32" s="22" t="s">
        <v>3</v>
      </c>
      <c r="C32" s="43">
        <v>342.8</v>
      </c>
      <c r="D32" s="43">
        <v>169.2</v>
      </c>
      <c r="E32" s="46">
        <v>87</v>
      </c>
      <c r="F32" s="42">
        <f t="shared" si="0"/>
        <v>25.379229871645276</v>
      </c>
      <c r="G32" s="42">
        <f t="shared" si="1"/>
        <v>51.41843971631206</v>
      </c>
      <c r="H32" s="23">
        <v>80.5</v>
      </c>
    </row>
    <row r="33" spans="1:8" ht="15.75">
      <c r="A33" s="37" t="s">
        <v>145</v>
      </c>
      <c r="B33" s="22" t="s">
        <v>103</v>
      </c>
      <c r="C33" s="43">
        <f>SUM(C34+C41+C39+C40)</f>
        <v>436068.19999999995</v>
      </c>
      <c r="D33" s="43">
        <f>SUM(D34+D41+D39+D40)</f>
        <v>211679</v>
      </c>
      <c r="E33" s="43">
        <f>SUM(E34+E41+E39+E40)</f>
        <v>154877.90000000002</v>
      </c>
      <c r="F33" s="42">
        <f t="shared" si="0"/>
        <v>35.51689850349098</v>
      </c>
      <c r="G33" s="42">
        <f t="shared" si="1"/>
        <v>73.16639817837387</v>
      </c>
      <c r="H33" s="27">
        <v>153803.7</v>
      </c>
    </row>
    <row r="34" spans="1:8" ht="31.5">
      <c r="A34" s="37" t="s">
        <v>146</v>
      </c>
      <c r="B34" s="22" t="s">
        <v>102</v>
      </c>
      <c r="C34" s="43">
        <f>SUM(C35:C38)</f>
        <v>437374.49999999994</v>
      </c>
      <c r="D34" s="43">
        <f>SUM(D35:D38)</f>
        <v>212985.3</v>
      </c>
      <c r="E34" s="43">
        <f>SUM(E35:E38)</f>
        <v>156184.2</v>
      </c>
      <c r="F34" s="42">
        <f t="shared" si="0"/>
        <v>35.70948923634095</v>
      </c>
      <c r="G34" s="42">
        <f t="shared" si="1"/>
        <v>73.33097636315746</v>
      </c>
      <c r="H34" s="27">
        <v>154933.3</v>
      </c>
    </row>
    <row r="35" spans="1:8" ht="15.75">
      <c r="A35" s="38" t="s">
        <v>160</v>
      </c>
      <c r="B35" s="25" t="s">
        <v>104</v>
      </c>
      <c r="C35" s="41">
        <v>158641.8</v>
      </c>
      <c r="D35" s="41">
        <v>75354.9</v>
      </c>
      <c r="E35" s="49">
        <v>62795.6</v>
      </c>
      <c r="F35" s="45">
        <f t="shared" si="0"/>
        <v>39.583262418858084</v>
      </c>
      <c r="G35" s="45">
        <f t="shared" si="1"/>
        <v>83.33313427527607</v>
      </c>
      <c r="H35" s="28">
        <v>49248.6</v>
      </c>
    </row>
    <row r="36" spans="1:8" ht="15.75">
      <c r="A36" s="38" t="s">
        <v>161</v>
      </c>
      <c r="B36" s="25" t="s">
        <v>105</v>
      </c>
      <c r="C36" s="41">
        <v>63008.9</v>
      </c>
      <c r="D36" s="41">
        <v>9966.5</v>
      </c>
      <c r="E36" s="49">
        <v>6986.2</v>
      </c>
      <c r="F36" s="45">
        <f t="shared" si="0"/>
        <v>11.087640000063482</v>
      </c>
      <c r="G36" s="45">
        <f t="shared" si="1"/>
        <v>70.0968243616114</v>
      </c>
      <c r="H36" s="28">
        <v>4868.3</v>
      </c>
    </row>
    <row r="37" spans="1:8" ht="31.5">
      <c r="A37" s="38" t="s">
        <v>162</v>
      </c>
      <c r="B37" s="25" t="s">
        <v>106</v>
      </c>
      <c r="C37" s="41">
        <v>214863</v>
      </c>
      <c r="D37" s="41">
        <v>126803.1</v>
      </c>
      <c r="E37" s="49">
        <v>86372.4</v>
      </c>
      <c r="F37" s="45">
        <f t="shared" si="0"/>
        <v>40.198824367154884</v>
      </c>
      <c r="G37" s="45">
        <f t="shared" si="1"/>
        <v>68.11536941920188</v>
      </c>
      <c r="H37" s="28">
        <v>100467.5</v>
      </c>
    </row>
    <row r="38" spans="1:8" ht="15.75">
      <c r="A38" s="38" t="s">
        <v>163</v>
      </c>
      <c r="B38" s="25" t="s">
        <v>164</v>
      </c>
      <c r="C38" s="51">
        <v>860.8</v>
      </c>
      <c r="D38" s="51">
        <v>860.8</v>
      </c>
      <c r="E38" s="49">
        <v>30</v>
      </c>
      <c r="F38" s="45">
        <f t="shared" si="0"/>
        <v>3.4851301115241635</v>
      </c>
      <c r="G38" s="45">
        <f t="shared" si="1"/>
        <v>3.4851301115241635</v>
      </c>
      <c r="H38" s="28">
        <v>348.9</v>
      </c>
    </row>
    <row r="39" spans="1:8" ht="31.5">
      <c r="A39" s="38" t="s">
        <v>155</v>
      </c>
      <c r="B39" s="25" t="s">
        <v>156</v>
      </c>
      <c r="C39" s="41"/>
      <c r="D39" s="41"/>
      <c r="E39" s="49"/>
      <c r="F39" s="45"/>
      <c r="G39" s="45"/>
      <c r="H39" s="28"/>
    </row>
    <row r="40" spans="1:8" ht="15.75">
      <c r="A40" s="38" t="s">
        <v>158</v>
      </c>
      <c r="B40" s="25" t="s">
        <v>159</v>
      </c>
      <c r="C40" s="41"/>
      <c r="D40" s="41"/>
      <c r="E40" s="49"/>
      <c r="F40" s="45"/>
      <c r="G40" s="45"/>
      <c r="H40" s="28"/>
    </row>
    <row r="41" spans="1:8" ht="15.75">
      <c r="A41" s="37" t="s">
        <v>147</v>
      </c>
      <c r="B41" s="22" t="s">
        <v>77</v>
      </c>
      <c r="C41" s="43">
        <v>-1306.3</v>
      </c>
      <c r="D41" s="43">
        <v>-1306.3</v>
      </c>
      <c r="E41" s="24">
        <v>-1306.3</v>
      </c>
      <c r="F41" s="42">
        <f t="shared" si="0"/>
        <v>100</v>
      </c>
      <c r="G41" s="42">
        <f t="shared" si="1"/>
        <v>100</v>
      </c>
      <c r="H41" s="23">
        <v>-1129.6</v>
      </c>
    </row>
    <row r="42" spans="1:8" ht="15.75">
      <c r="A42" s="29" t="s">
        <v>124</v>
      </c>
      <c r="B42" s="30"/>
      <c r="C42" s="31">
        <f>SUM(C33+C12)</f>
        <v>560641.1</v>
      </c>
      <c r="D42" s="31">
        <f>SUM(D33+D12)</f>
        <v>276518.5</v>
      </c>
      <c r="E42" s="31">
        <f>SUM(E33+E12)</f>
        <v>193414.7</v>
      </c>
      <c r="F42" s="39">
        <f t="shared" si="0"/>
        <v>34.49884426953358</v>
      </c>
      <c r="G42" s="39">
        <f t="shared" si="1"/>
        <v>69.94638695060186</v>
      </c>
      <c r="H42" s="31">
        <f>SUM(H33+H12)</f>
        <v>188307.6</v>
      </c>
    </row>
    <row r="43" spans="1:8" ht="15.75">
      <c r="A43" s="71" t="s">
        <v>85</v>
      </c>
      <c r="B43" s="72"/>
      <c r="C43" s="31">
        <f>SUM(C13+C14+C15+C19+C22)</f>
        <v>118224.40000000001</v>
      </c>
      <c r="D43" s="31">
        <f>SUM(D13+D14+D15+D19+D22)</f>
        <v>61269.200000000004</v>
      </c>
      <c r="E43" s="31">
        <f>SUM(E13+E14+E15+E19+E22)</f>
        <v>35089.5</v>
      </c>
      <c r="F43" s="39">
        <f t="shared" si="0"/>
        <v>29.680421300509874</v>
      </c>
      <c r="G43" s="39">
        <f t="shared" si="1"/>
        <v>57.27102687810515</v>
      </c>
      <c r="H43" s="31">
        <f>SUM(H13+H14+H15+H19+H22)</f>
        <v>32362.6</v>
      </c>
    </row>
    <row r="44" spans="1:8" ht="15.75">
      <c r="A44" s="71" t="s">
        <v>86</v>
      </c>
      <c r="B44" s="72"/>
      <c r="C44" s="31">
        <f>SUM(C12-C43)</f>
        <v>6348.5</v>
      </c>
      <c r="D44" s="31">
        <f>SUM(D12-D43)</f>
        <v>3570.2999999999956</v>
      </c>
      <c r="E44" s="31">
        <f>SUM(E12-E43)</f>
        <v>3447.300000000003</v>
      </c>
      <c r="F44" s="39">
        <f t="shared" si="0"/>
        <v>54.30101598802871</v>
      </c>
      <c r="G44" s="39">
        <f t="shared" si="1"/>
        <v>96.55491135198743</v>
      </c>
      <c r="H44" s="31">
        <f>SUM(H12-H43)</f>
        <v>2141.300000000003</v>
      </c>
    </row>
  </sheetData>
  <sheetProtection/>
  <mergeCells count="13">
    <mergeCell ref="E9:E11"/>
    <mergeCell ref="A9:A11"/>
    <mergeCell ref="A44:B44"/>
    <mergeCell ref="A1:H1"/>
    <mergeCell ref="A2:H2"/>
    <mergeCell ref="A3:H3"/>
    <mergeCell ref="A6:H6"/>
    <mergeCell ref="A8:H8"/>
    <mergeCell ref="A43:B43"/>
    <mergeCell ref="H9:H11"/>
    <mergeCell ref="B9:B11"/>
    <mergeCell ref="C9:D10"/>
    <mergeCell ref="F9:G10"/>
  </mergeCells>
  <printOptions/>
  <pageMargins left="0.4330708661417323" right="0.4330708661417323" top="0.7480314960629921" bottom="0.551181102362204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22">
      <selection activeCell="E35" sqref="E35"/>
    </sheetView>
  </sheetViews>
  <sheetFormatPr defaultColWidth="9.00390625" defaultRowHeight="12.75"/>
  <cols>
    <col min="1" max="1" width="9.00390625" style="0" customWidth="1"/>
    <col min="2" max="2" width="40.00390625" style="1" customWidth="1"/>
    <col min="3" max="3" width="14.75390625" style="1" customWidth="1"/>
    <col min="4" max="4" width="15.625" style="1" customWidth="1"/>
    <col min="5" max="5" width="15.375" style="1" customWidth="1"/>
    <col min="6" max="7" width="14.75390625" style="1" customWidth="1"/>
    <col min="8" max="8" width="15.625" style="1" customWidth="1"/>
  </cols>
  <sheetData>
    <row r="1" spans="1:8" ht="21.75" customHeight="1">
      <c r="A1" s="74" t="s">
        <v>92</v>
      </c>
      <c r="B1" s="74"/>
      <c r="C1" s="74"/>
      <c r="D1" s="74"/>
      <c r="E1" s="74"/>
      <c r="F1" s="74"/>
      <c r="G1" s="74"/>
      <c r="H1" s="74"/>
    </row>
    <row r="2" spans="1:8" ht="27.75" customHeight="1">
      <c r="A2" s="75" t="s">
        <v>93</v>
      </c>
      <c r="B2" s="76" t="s">
        <v>4</v>
      </c>
      <c r="C2" s="77" t="s">
        <v>187</v>
      </c>
      <c r="D2" s="77"/>
      <c r="E2" s="75" t="s">
        <v>84</v>
      </c>
      <c r="F2" s="75" t="s">
        <v>167</v>
      </c>
      <c r="G2" s="75"/>
      <c r="H2" s="75" t="s">
        <v>184</v>
      </c>
    </row>
    <row r="3" spans="1:8" ht="21" customHeight="1">
      <c r="A3" s="75"/>
      <c r="B3" s="76"/>
      <c r="C3" s="77"/>
      <c r="D3" s="77"/>
      <c r="E3" s="75"/>
      <c r="F3" s="75"/>
      <c r="G3" s="75"/>
      <c r="H3" s="75"/>
    </row>
    <row r="4" spans="1:8" ht="57" customHeight="1">
      <c r="A4" s="75"/>
      <c r="B4" s="76"/>
      <c r="C4" s="53" t="s">
        <v>179</v>
      </c>
      <c r="D4" s="55" t="s">
        <v>180</v>
      </c>
      <c r="E4" s="75"/>
      <c r="F4" s="52" t="s">
        <v>181</v>
      </c>
      <c r="G4" s="52" t="s">
        <v>182</v>
      </c>
      <c r="H4" s="75"/>
    </row>
    <row r="5" spans="1:8" s="6" customFormat="1" ht="16.5">
      <c r="A5" s="15" t="s">
        <v>5</v>
      </c>
      <c r="B5" s="10" t="s">
        <v>43</v>
      </c>
      <c r="C5" s="16">
        <f>SUM(C6+C7+C9+C10+C11+C12+C8)</f>
        <v>61850.7</v>
      </c>
      <c r="D5" s="16">
        <f>SUM(D6+D7+D9+D10+D11+D12+D8)</f>
        <v>29373.300000000003</v>
      </c>
      <c r="E5" s="16">
        <f>SUM(E6+E7+E9+E10+E11+E12+E8)</f>
        <v>18157.899999999998</v>
      </c>
      <c r="F5" s="11">
        <f>SUM(E5/C5*100)</f>
        <v>29.357630552281538</v>
      </c>
      <c r="G5" s="11">
        <f>SUM(E5/D5*100)</f>
        <v>61.817705194853815</v>
      </c>
      <c r="H5" s="11">
        <v>16713.8</v>
      </c>
    </row>
    <row r="6" spans="1:8" s="1" customFormat="1" ht="82.5">
      <c r="A6" s="12" t="s">
        <v>45</v>
      </c>
      <c r="B6" s="20" t="s">
        <v>110</v>
      </c>
      <c r="C6" s="56" t="s">
        <v>185</v>
      </c>
      <c r="D6" s="57">
        <v>332.1</v>
      </c>
      <c r="E6" s="57">
        <v>171.8</v>
      </c>
      <c r="F6" s="57">
        <f>SUM(E6/C6*100)</f>
        <v>28.289148690927057</v>
      </c>
      <c r="G6" s="58">
        <f>SUM(E6/D6*100)</f>
        <v>51.731406202950915</v>
      </c>
      <c r="H6" s="57">
        <v>181.8</v>
      </c>
    </row>
    <row r="7" spans="1:8" s="1" customFormat="1" ht="33">
      <c r="A7" s="12" t="s">
        <v>46</v>
      </c>
      <c r="B7" s="20" t="s">
        <v>112</v>
      </c>
      <c r="C7" s="56">
        <v>36217.7</v>
      </c>
      <c r="D7" s="57">
        <v>18685.5</v>
      </c>
      <c r="E7" s="57">
        <v>11735</v>
      </c>
      <c r="F7" s="57">
        <f aca="true" t="shared" si="0" ref="F7:F58">SUM(E7/C7*100)</f>
        <v>32.40128445483838</v>
      </c>
      <c r="G7" s="58">
        <f aca="true" t="shared" si="1" ref="G7:G58">SUM(E7/D7*100)</f>
        <v>62.80270798212517</v>
      </c>
      <c r="H7" s="57">
        <v>10766.8</v>
      </c>
    </row>
    <row r="8" spans="1:8" s="1" customFormat="1" ht="16.5">
      <c r="A8" s="12" t="s">
        <v>88</v>
      </c>
      <c r="B8" s="20" t="s">
        <v>89</v>
      </c>
      <c r="C8" s="56">
        <v>7.8</v>
      </c>
      <c r="D8" s="57"/>
      <c r="E8" s="57"/>
      <c r="F8" s="57"/>
      <c r="G8" s="58"/>
      <c r="H8" s="57">
        <v>31.2</v>
      </c>
    </row>
    <row r="9" spans="1:8" s="1" customFormat="1" ht="33">
      <c r="A9" s="12" t="s">
        <v>66</v>
      </c>
      <c r="B9" s="20" t="s">
        <v>113</v>
      </c>
      <c r="C9" s="56">
        <v>10209</v>
      </c>
      <c r="D9" s="57">
        <v>4684.2</v>
      </c>
      <c r="E9" s="57">
        <v>2947.5</v>
      </c>
      <c r="F9" s="57">
        <f t="shared" si="0"/>
        <v>28.87158389656186</v>
      </c>
      <c r="G9" s="58">
        <f t="shared" si="1"/>
        <v>62.92429870628923</v>
      </c>
      <c r="H9" s="57">
        <v>2808.3</v>
      </c>
    </row>
    <row r="10" spans="1:8" s="1" customFormat="1" ht="33.75" customHeight="1">
      <c r="A10" s="12" t="s">
        <v>79</v>
      </c>
      <c r="B10" s="20" t="s">
        <v>81</v>
      </c>
      <c r="C10" s="56">
        <v>4.5</v>
      </c>
      <c r="D10" s="57"/>
      <c r="E10" s="57"/>
      <c r="F10" s="57">
        <v>0</v>
      </c>
      <c r="G10" s="58">
        <v>0</v>
      </c>
      <c r="H10" s="57" t="s">
        <v>151</v>
      </c>
    </row>
    <row r="11" spans="1:8" s="1" customFormat="1" ht="16.5">
      <c r="A11" s="12" t="s">
        <v>70</v>
      </c>
      <c r="B11" s="20" t="s">
        <v>29</v>
      </c>
      <c r="C11" s="56">
        <v>836.7</v>
      </c>
      <c r="D11" s="57">
        <v>4.9</v>
      </c>
      <c r="E11" s="57"/>
      <c r="F11" s="57">
        <v>0</v>
      </c>
      <c r="G11" s="58">
        <v>0</v>
      </c>
      <c r="H11" s="57" t="s">
        <v>151</v>
      </c>
    </row>
    <row r="12" spans="1:8" s="1" customFormat="1" ht="33">
      <c r="A12" s="12" t="s">
        <v>28</v>
      </c>
      <c r="B12" s="20" t="s">
        <v>111</v>
      </c>
      <c r="C12" s="56">
        <v>13967.7</v>
      </c>
      <c r="D12" s="57">
        <v>5666.6</v>
      </c>
      <c r="E12" s="57">
        <v>3303.6</v>
      </c>
      <c r="F12" s="57">
        <f t="shared" si="0"/>
        <v>23.651710732618824</v>
      </c>
      <c r="G12" s="58">
        <f t="shared" si="1"/>
        <v>58.299509405993014</v>
      </c>
      <c r="H12" s="57">
        <v>2925.7</v>
      </c>
    </row>
    <row r="13" spans="1:8" s="8" customFormat="1" ht="16.5">
      <c r="A13" s="15" t="s">
        <v>52</v>
      </c>
      <c r="B13" s="10" t="s">
        <v>53</v>
      </c>
      <c r="C13" s="59">
        <f>SUM(C14)</f>
        <v>852.5</v>
      </c>
      <c r="D13" s="60">
        <f>SUM(D14)</f>
        <v>449.6</v>
      </c>
      <c r="E13" s="60">
        <f>SUM(E14)</f>
        <v>249.8</v>
      </c>
      <c r="F13" s="60">
        <f t="shared" si="0"/>
        <v>29.302052785923756</v>
      </c>
      <c r="G13" s="60">
        <f t="shared" si="1"/>
        <v>55.56049822064056</v>
      </c>
      <c r="H13" s="60">
        <v>189.7</v>
      </c>
    </row>
    <row r="14" spans="1:8" s="1" customFormat="1" ht="33">
      <c r="A14" s="12" t="s">
        <v>57</v>
      </c>
      <c r="B14" s="13" t="s">
        <v>114</v>
      </c>
      <c r="C14" s="56">
        <v>852.5</v>
      </c>
      <c r="D14" s="57">
        <v>449.6</v>
      </c>
      <c r="E14" s="57">
        <v>249.8</v>
      </c>
      <c r="F14" s="57">
        <f t="shared" si="0"/>
        <v>29.302052785923756</v>
      </c>
      <c r="G14" s="58">
        <f t="shared" si="1"/>
        <v>55.56049822064056</v>
      </c>
      <c r="H14" s="57">
        <v>189.7</v>
      </c>
    </row>
    <row r="15" spans="1:8" s="6" customFormat="1" ht="49.5">
      <c r="A15" s="15" t="s">
        <v>26</v>
      </c>
      <c r="B15" s="10" t="s">
        <v>150</v>
      </c>
      <c r="C15" s="60">
        <f>SUM(C16:C18)</f>
        <v>10989.400000000001</v>
      </c>
      <c r="D15" s="60">
        <f>SUM(D16:D18)</f>
        <v>5378.6</v>
      </c>
      <c r="E15" s="60">
        <f>SUM(E16:E18)</f>
        <v>3417.9</v>
      </c>
      <c r="F15" s="60">
        <f t="shared" si="0"/>
        <v>31.101788996669516</v>
      </c>
      <c r="G15" s="60">
        <f t="shared" si="1"/>
        <v>63.5462759825977</v>
      </c>
      <c r="H15" s="60">
        <v>2749.4</v>
      </c>
    </row>
    <row r="16" spans="1:8" s="3" customFormat="1" ht="66">
      <c r="A16" s="12" t="s">
        <v>51</v>
      </c>
      <c r="B16" s="20" t="s">
        <v>115</v>
      </c>
      <c r="C16" s="56">
        <v>3546.3</v>
      </c>
      <c r="D16" s="57">
        <v>1648.4</v>
      </c>
      <c r="E16" s="57">
        <v>962.6</v>
      </c>
      <c r="F16" s="57">
        <f t="shared" si="0"/>
        <v>27.14378366184474</v>
      </c>
      <c r="G16" s="58">
        <f t="shared" si="1"/>
        <v>58.39602038340208</v>
      </c>
      <c r="H16" s="57">
        <v>888.9</v>
      </c>
    </row>
    <row r="17" spans="1:8" s="1" customFormat="1" ht="30.75" customHeight="1">
      <c r="A17" s="12" t="s">
        <v>27</v>
      </c>
      <c r="B17" s="20" t="s">
        <v>116</v>
      </c>
      <c r="C17" s="56">
        <v>7443.1</v>
      </c>
      <c r="D17" s="57">
        <v>3730.2</v>
      </c>
      <c r="E17" s="57">
        <v>2455.3</v>
      </c>
      <c r="F17" s="57">
        <f t="shared" si="0"/>
        <v>32.98759925299942</v>
      </c>
      <c r="G17" s="58">
        <f t="shared" si="1"/>
        <v>65.82220792450808</v>
      </c>
      <c r="H17" s="57">
        <v>1683.9</v>
      </c>
    </row>
    <row r="18" spans="1:8" s="1" customFormat="1" ht="53.25" customHeight="1">
      <c r="A18" s="12" t="s">
        <v>172</v>
      </c>
      <c r="B18" s="20" t="s">
        <v>173</v>
      </c>
      <c r="C18" s="56"/>
      <c r="D18" s="57"/>
      <c r="E18" s="57"/>
      <c r="F18" s="57"/>
      <c r="G18" s="58"/>
      <c r="H18" s="57">
        <v>176.6</v>
      </c>
    </row>
    <row r="19" spans="1:8" s="6" customFormat="1" ht="16.5">
      <c r="A19" s="15" t="s">
        <v>25</v>
      </c>
      <c r="B19" s="10" t="s">
        <v>24</v>
      </c>
      <c r="C19" s="60">
        <f>SUM(C20+C21+C23+C24+C25+C26)</f>
        <v>49483.5</v>
      </c>
      <c r="D19" s="60">
        <f>SUM(D20+D21+D23+D24+D25+D26)</f>
        <v>28288.2</v>
      </c>
      <c r="E19" s="60">
        <f>SUM(E20+E21+E23+E24+E25+E26)</f>
        <v>23780.300000000007</v>
      </c>
      <c r="F19" s="60">
        <f t="shared" si="0"/>
        <v>48.057029110713685</v>
      </c>
      <c r="G19" s="60">
        <f t="shared" si="1"/>
        <v>84.06438020093185</v>
      </c>
      <c r="H19" s="60">
        <v>56192.6</v>
      </c>
    </row>
    <row r="20" spans="1:8" s="3" customFormat="1" ht="16.5">
      <c r="A20" s="12" t="s">
        <v>47</v>
      </c>
      <c r="B20" s="20" t="s">
        <v>48</v>
      </c>
      <c r="C20" s="56">
        <v>300</v>
      </c>
      <c r="D20" s="58">
        <v>259</v>
      </c>
      <c r="E20" s="58">
        <v>3.7</v>
      </c>
      <c r="F20" s="57">
        <f t="shared" si="0"/>
        <v>1.2333333333333334</v>
      </c>
      <c r="G20" s="58">
        <f t="shared" si="1"/>
        <v>1.4285714285714286</v>
      </c>
      <c r="H20" s="57"/>
    </row>
    <row r="21" spans="1:8" s="1" customFormat="1" ht="16.5">
      <c r="A21" s="12" t="s">
        <v>30</v>
      </c>
      <c r="B21" s="20" t="s">
        <v>117</v>
      </c>
      <c r="C21" s="56">
        <v>31775.9</v>
      </c>
      <c r="D21" s="58">
        <v>19196</v>
      </c>
      <c r="E21" s="58">
        <v>18272.4</v>
      </c>
      <c r="F21" s="57">
        <f t="shared" si="0"/>
        <v>57.503957401678626</v>
      </c>
      <c r="G21" s="58">
        <f t="shared" si="1"/>
        <v>95.18858095436549</v>
      </c>
      <c r="H21" s="57">
        <v>52916.8</v>
      </c>
    </row>
    <row r="22" spans="1:8" s="1" customFormat="1" ht="33">
      <c r="A22" s="14" t="s">
        <v>30</v>
      </c>
      <c r="B22" s="50" t="s">
        <v>157</v>
      </c>
      <c r="C22" s="61">
        <v>578.2</v>
      </c>
      <c r="D22" s="62">
        <v>179.6</v>
      </c>
      <c r="E22" s="62">
        <v>52.2</v>
      </c>
      <c r="F22" s="57">
        <f t="shared" si="0"/>
        <v>9.028017986855758</v>
      </c>
      <c r="G22" s="58">
        <f t="shared" si="1"/>
        <v>29.06458797327394</v>
      </c>
      <c r="H22" s="62">
        <v>50.9</v>
      </c>
    </row>
    <row r="23" spans="1:8" s="1" customFormat="1" ht="16.5">
      <c r="A23" s="12" t="s">
        <v>68</v>
      </c>
      <c r="B23" s="20" t="s">
        <v>69</v>
      </c>
      <c r="C23" s="56">
        <v>2444.1</v>
      </c>
      <c r="D23" s="57">
        <v>2352.9</v>
      </c>
      <c r="E23" s="57">
        <v>2051.2</v>
      </c>
      <c r="F23" s="57">
        <f t="shared" si="0"/>
        <v>83.92455300519617</v>
      </c>
      <c r="G23" s="58">
        <f t="shared" si="1"/>
        <v>87.1775256066981</v>
      </c>
      <c r="H23" s="57">
        <v>452.4</v>
      </c>
    </row>
    <row r="24" spans="1:8" s="1" customFormat="1" ht="33">
      <c r="A24" s="12" t="s">
        <v>54</v>
      </c>
      <c r="B24" s="20" t="s">
        <v>118</v>
      </c>
      <c r="C24" s="56">
        <v>11266.2</v>
      </c>
      <c r="D24" s="57">
        <v>5780</v>
      </c>
      <c r="E24" s="57">
        <v>3234.7</v>
      </c>
      <c r="F24" s="57">
        <f t="shared" si="0"/>
        <v>28.711544265147072</v>
      </c>
      <c r="G24" s="58">
        <f t="shared" si="1"/>
        <v>55.9636678200692</v>
      </c>
      <c r="H24" s="57">
        <v>2818.4</v>
      </c>
    </row>
    <row r="25" spans="1:8" s="1" customFormat="1" ht="16.5">
      <c r="A25" s="12" t="s">
        <v>82</v>
      </c>
      <c r="B25" s="20" t="s">
        <v>83</v>
      </c>
      <c r="C25" s="56">
        <v>3042.3</v>
      </c>
      <c r="D25" s="57">
        <v>497.6</v>
      </c>
      <c r="E25" s="57">
        <v>16.9</v>
      </c>
      <c r="F25" s="57">
        <f t="shared" si="0"/>
        <v>0.5555007724419024</v>
      </c>
      <c r="G25" s="58">
        <f t="shared" si="1"/>
        <v>3.396302250803858</v>
      </c>
      <c r="H25" s="57"/>
    </row>
    <row r="26" spans="1:8" s="1" customFormat="1" ht="33">
      <c r="A26" s="12" t="s">
        <v>58</v>
      </c>
      <c r="B26" s="20" t="s">
        <v>119</v>
      </c>
      <c r="C26" s="56">
        <v>655</v>
      </c>
      <c r="D26" s="57">
        <v>202.7</v>
      </c>
      <c r="E26" s="57">
        <v>201.4</v>
      </c>
      <c r="F26" s="57">
        <f t="shared" si="0"/>
        <v>30.748091603053435</v>
      </c>
      <c r="G26" s="58">
        <f t="shared" si="1"/>
        <v>99.35865811544154</v>
      </c>
      <c r="H26" s="57">
        <v>5</v>
      </c>
    </row>
    <row r="27" spans="1:8" s="6" customFormat="1" ht="16.5">
      <c r="A27" s="15" t="s">
        <v>21</v>
      </c>
      <c r="B27" s="10" t="s">
        <v>6</v>
      </c>
      <c r="C27" s="60">
        <f>SUM(C28:C30)</f>
        <v>58009.3</v>
      </c>
      <c r="D27" s="60">
        <f>SUM(D28:D30)</f>
        <v>14657.4</v>
      </c>
      <c r="E27" s="60">
        <f>SUM(E28:E30)</f>
        <v>6022.6</v>
      </c>
      <c r="F27" s="60">
        <f t="shared" si="0"/>
        <v>10.38212838286275</v>
      </c>
      <c r="G27" s="60">
        <f t="shared" si="1"/>
        <v>41.089142685605914</v>
      </c>
      <c r="H27" s="60">
        <v>5202.3</v>
      </c>
    </row>
    <row r="28" spans="1:8" s="1" customFormat="1" ht="16.5">
      <c r="A28" s="12" t="s">
        <v>31</v>
      </c>
      <c r="B28" s="20" t="s">
        <v>12</v>
      </c>
      <c r="C28" s="56">
        <v>8483.6</v>
      </c>
      <c r="D28" s="58">
        <v>300.2</v>
      </c>
      <c r="E28" s="58">
        <v>82</v>
      </c>
      <c r="F28" s="57">
        <f t="shared" si="0"/>
        <v>0.9665707954170399</v>
      </c>
      <c r="G28" s="58">
        <f t="shared" si="1"/>
        <v>27.31512325116589</v>
      </c>
      <c r="H28" s="57">
        <v>91.2</v>
      </c>
    </row>
    <row r="29" spans="1:8" s="1" customFormat="1" ht="16.5">
      <c r="A29" s="12" t="s">
        <v>32</v>
      </c>
      <c r="B29" s="20" t="s">
        <v>13</v>
      </c>
      <c r="C29" s="56">
        <v>28019</v>
      </c>
      <c r="D29" s="57">
        <v>4395.3</v>
      </c>
      <c r="E29" s="57">
        <v>69.5</v>
      </c>
      <c r="F29" s="57">
        <f t="shared" si="0"/>
        <v>0.24804596880688107</v>
      </c>
      <c r="G29" s="58">
        <f t="shared" si="1"/>
        <v>1.5812345004891588</v>
      </c>
      <c r="H29" s="57">
        <v>301.9</v>
      </c>
    </row>
    <row r="30" spans="1:8" s="1" customFormat="1" ht="16.5">
      <c r="A30" s="12" t="s">
        <v>60</v>
      </c>
      <c r="B30" s="20" t="s">
        <v>61</v>
      </c>
      <c r="C30" s="56">
        <v>21506.7</v>
      </c>
      <c r="D30" s="58">
        <v>9961.9</v>
      </c>
      <c r="E30" s="58">
        <v>5871.1</v>
      </c>
      <c r="F30" s="57">
        <f t="shared" si="0"/>
        <v>27.298934750566104</v>
      </c>
      <c r="G30" s="58">
        <f t="shared" si="1"/>
        <v>58.93554442425643</v>
      </c>
      <c r="H30" s="57">
        <v>4809.2</v>
      </c>
    </row>
    <row r="31" spans="1:8" s="6" customFormat="1" ht="16.5">
      <c r="A31" s="15" t="s">
        <v>17</v>
      </c>
      <c r="B31" s="10" t="s">
        <v>7</v>
      </c>
      <c r="C31" s="60">
        <f>SUM(C32:C36)</f>
        <v>263333.4</v>
      </c>
      <c r="D31" s="60">
        <f>SUM(D32:D36)</f>
        <v>138993.2</v>
      </c>
      <c r="E31" s="60">
        <f>SUM(E32:E36)</f>
        <v>83240.7</v>
      </c>
      <c r="F31" s="60">
        <f t="shared" si="0"/>
        <v>31.610384402434327</v>
      </c>
      <c r="G31" s="60">
        <f t="shared" si="1"/>
        <v>59.88832547203747</v>
      </c>
      <c r="H31" s="60">
        <v>67321.7</v>
      </c>
    </row>
    <row r="32" spans="1:8" s="1" customFormat="1" ht="16.5">
      <c r="A32" s="12" t="s">
        <v>10</v>
      </c>
      <c r="B32" s="20" t="s">
        <v>14</v>
      </c>
      <c r="C32" s="56">
        <v>89640.7</v>
      </c>
      <c r="D32" s="57">
        <v>48059</v>
      </c>
      <c r="E32" s="57">
        <v>29229.6</v>
      </c>
      <c r="F32" s="57">
        <f t="shared" si="0"/>
        <v>32.60750975840215</v>
      </c>
      <c r="G32" s="58">
        <f t="shared" si="1"/>
        <v>60.82024178613787</v>
      </c>
      <c r="H32" s="57">
        <v>25311.7</v>
      </c>
    </row>
    <row r="33" spans="1:8" s="1" customFormat="1" ht="16.5">
      <c r="A33" s="12" t="s">
        <v>33</v>
      </c>
      <c r="B33" s="20" t="s">
        <v>152</v>
      </c>
      <c r="C33" s="56">
        <v>123953.2</v>
      </c>
      <c r="D33" s="57">
        <v>63779.3</v>
      </c>
      <c r="E33" s="57">
        <v>37788.1</v>
      </c>
      <c r="F33" s="57">
        <f t="shared" si="0"/>
        <v>30.485780117011902</v>
      </c>
      <c r="G33" s="58">
        <f t="shared" si="1"/>
        <v>59.248220033772704</v>
      </c>
      <c r="H33" s="57">
        <v>29315.6</v>
      </c>
    </row>
    <row r="34" spans="1:8" s="5" customFormat="1" ht="16.5">
      <c r="A34" s="12" t="s">
        <v>153</v>
      </c>
      <c r="B34" s="40" t="s">
        <v>154</v>
      </c>
      <c r="C34" s="63">
        <v>21610.6</v>
      </c>
      <c r="D34" s="64">
        <v>12381.1</v>
      </c>
      <c r="E34" s="64">
        <v>6973.9</v>
      </c>
      <c r="F34" s="57">
        <f t="shared" si="0"/>
        <v>32.27073750844493</v>
      </c>
      <c r="G34" s="58">
        <f t="shared" si="1"/>
        <v>56.32698225521157</v>
      </c>
      <c r="H34" s="58">
        <v>6000.2</v>
      </c>
    </row>
    <row r="35" spans="1:8" s="1" customFormat="1" ht="33">
      <c r="A35" s="12" t="s">
        <v>34</v>
      </c>
      <c r="B35" s="20" t="s">
        <v>64</v>
      </c>
      <c r="C35" s="56">
        <v>2017</v>
      </c>
      <c r="D35" s="57">
        <v>1578.4</v>
      </c>
      <c r="E35" s="57">
        <v>139.5</v>
      </c>
      <c r="F35" s="57">
        <f t="shared" si="0"/>
        <v>6.916212196331186</v>
      </c>
      <c r="G35" s="58">
        <f t="shared" si="1"/>
        <v>8.838063862138874</v>
      </c>
      <c r="H35" s="57"/>
    </row>
    <row r="36" spans="1:8" s="1" customFormat="1" ht="33">
      <c r="A36" s="12" t="s">
        <v>35</v>
      </c>
      <c r="B36" s="20" t="s">
        <v>120</v>
      </c>
      <c r="C36" s="56">
        <v>26111.9</v>
      </c>
      <c r="D36" s="57">
        <v>13195.4</v>
      </c>
      <c r="E36" s="57">
        <v>9109.6</v>
      </c>
      <c r="F36" s="57">
        <f t="shared" si="0"/>
        <v>34.88677576124296</v>
      </c>
      <c r="G36" s="58">
        <f t="shared" si="1"/>
        <v>69.0361792745957</v>
      </c>
      <c r="H36" s="57">
        <v>6694.2</v>
      </c>
    </row>
    <row r="37" spans="1:8" s="6" customFormat="1" ht="16.5">
      <c r="A37" s="15" t="s">
        <v>16</v>
      </c>
      <c r="B37" s="10" t="s">
        <v>78</v>
      </c>
      <c r="C37" s="60">
        <f>SUM(C38:C39)</f>
        <v>60421.200000000004</v>
      </c>
      <c r="D37" s="60">
        <f>SUM(D38:D39)</f>
        <v>29995</v>
      </c>
      <c r="E37" s="60">
        <f>SUM(E38:E39)</f>
        <v>20798.1</v>
      </c>
      <c r="F37" s="60">
        <f t="shared" si="0"/>
        <v>34.42185855295823</v>
      </c>
      <c r="G37" s="60">
        <f t="shared" si="1"/>
        <v>69.33855642607101</v>
      </c>
      <c r="H37" s="60">
        <v>18987.3</v>
      </c>
    </row>
    <row r="38" spans="1:8" s="3" customFormat="1" ht="16.5">
      <c r="A38" s="12" t="s">
        <v>11</v>
      </c>
      <c r="B38" s="20" t="s">
        <v>36</v>
      </c>
      <c r="C38" s="56">
        <v>48345.3</v>
      </c>
      <c r="D38" s="57">
        <v>23832.9</v>
      </c>
      <c r="E38" s="57">
        <v>16423.2</v>
      </c>
      <c r="F38" s="57">
        <f t="shared" si="0"/>
        <v>33.97062382485991</v>
      </c>
      <c r="G38" s="58">
        <f t="shared" si="1"/>
        <v>68.9097843737019</v>
      </c>
      <c r="H38" s="57">
        <v>15236.2</v>
      </c>
    </row>
    <row r="39" spans="1:8" s="1" customFormat="1" ht="33">
      <c r="A39" s="12" t="s">
        <v>40</v>
      </c>
      <c r="B39" s="13" t="s">
        <v>121</v>
      </c>
      <c r="C39" s="56">
        <v>12075.9</v>
      </c>
      <c r="D39" s="57">
        <v>6162.1</v>
      </c>
      <c r="E39" s="57">
        <v>4374.9</v>
      </c>
      <c r="F39" s="57">
        <f t="shared" si="0"/>
        <v>36.228355650510515</v>
      </c>
      <c r="G39" s="58">
        <f t="shared" si="1"/>
        <v>70.99690040732865</v>
      </c>
      <c r="H39" s="57">
        <v>3751.1</v>
      </c>
    </row>
    <row r="40" spans="1:8" s="6" customFormat="1" ht="16.5">
      <c r="A40" s="15" t="s">
        <v>37</v>
      </c>
      <c r="B40" s="10" t="s">
        <v>8</v>
      </c>
      <c r="C40" s="60">
        <f>SUM(C42+C43+C44+C41)</f>
        <v>13007.9</v>
      </c>
      <c r="D40" s="60">
        <f>SUM(D42+D43+D44+D41)</f>
        <v>3394.5</v>
      </c>
      <c r="E40" s="60">
        <f>SUM(E42+E43+E44+E41)</f>
        <v>1855.8</v>
      </c>
      <c r="F40" s="60">
        <f t="shared" si="0"/>
        <v>14.266714842518777</v>
      </c>
      <c r="G40" s="60">
        <f t="shared" si="1"/>
        <v>54.67079098541758</v>
      </c>
      <c r="H40" s="60">
        <v>1726.8</v>
      </c>
    </row>
    <row r="41" spans="1:8" s="6" customFormat="1" ht="16.5">
      <c r="A41" s="12" t="s">
        <v>80</v>
      </c>
      <c r="B41" s="20" t="s">
        <v>107</v>
      </c>
      <c r="C41" s="56">
        <v>3732.6</v>
      </c>
      <c r="D41" s="57">
        <v>1730</v>
      </c>
      <c r="E41" s="57">
        <v>1061.3</v>
      </c>
      <c r="F41" s="57">
        <f t="shared" si="0"/>
        <v>28.433263676793658</v>
      </c>
      <c r="G41" s="58">
        <f t="shared" si="1"/>
        <v>61.34682080924855</v>
      </c>
      <c r="H41" s="57">
        <v>1064.7</v>
      </c>
    </row>
    <row r="42" spans="1:8" s="1" customFormat="1" ht="16.5">
      <c r="A42" s="12" t="s">
        <v>49</v>
      </c>
      <c r="B42" s="20" t="s">
        <v>122</v>
      </c>
      <c r="C42" s="56">
        <v>1449.6</v>
      </c>
      <c r="D42" s="57">
        <v>441.4</v>
      </c>
      <c r="E42" s="57">
        <v>131.2</v>
      </c>
      <c r="F42" s="57">
        <f t="shared" si="0"/>
        <v>9.050772626931568</v>
      </c>
      <c r="G42" s="58">
        <f t="shared" si="1"/>
        <v>29.72360670593566</v>
      </c>
      <c r="H42" s="57">
        <v>113.8</v>
      </c>
    </row>
    <row r="43" spans="1:8" s="1" customFormat="1" ht="16.5">
      <c r="A43" s="12" t="s">
        <v>55</v>
      </c>
      <c r="B43" s="20" t="s">
        <v>62</v>
      </c>
      <c r="C43" s="56">
        <v>7470.4</v>
      </c>
      <c r="D43" s="57">
        <v>1125.8</v>
      </c>
      <c r="E43" s="57">
        <v>649.5</v>
      </c>
      <c r="F43" s="57">
        <f t="shared" si="0"/>
        <v>8.69431355750696</v>
      </c>
      <c r="G43" s="58">
        <f t="shared" si="1"/>
        <v>57.6923076923077</v>
      </c>
      <c r="H43" s="57">
        <v>534.7</v>
      </c>
    </row>
    <row r="44" spans="1:8" s="1" customFormat="1" ht="33">
      <c r="A44" s="12" t="s">
        <v>67</v>
      </c>
      <c r="B44" s="20" t="s">
        <v>123</v>
      </c>
      <c r="C44" s="56">
        <v>355.3</v>
      </c>
      <c r="D44" s="57">
        <v>97.3</v>
      </c>
      <c r="E44" s="57">
        <v>13.8</v>
      </c>
      <c r="F44" s="57">
        <f t="shared" si="0"/>
        <v>3.884041654939488</v>
      </c>
      <c r="G44" s="58">
        <f t="shared" si="1"/>
        <v>14.18293936279548</v>
      </c>
      <c r="H44" s="57">
        <v>13.6</v>
      </c>
    </row>
    <row r="45" spans="1:8" s="8" customFormat="1" ht="16.5">
      <c r="A45" s="15" t="s">
        <v>65</v>
      </c>
      <c r="B45" s="10" t="s">
        <v>59</v>
      </c>
      <c r="C45" s="60">
        <f>SUM(C46)</f>
        <v>54236.3</v>
      </c>
      <c r="D45" s="60">
        <f>SUM(D46)</f>
        <v>25160.2</v>
      </c>
      <c r="E45" s="60">
        <f>SUM(E46)</f>
        <v>18251.7</v>
      </c>
      <c r="F45" s="60">
        <f t="shared" si="0"/>
        <v>33.65218497574502</v>
      </c>
      <c r="G45" s="60">
        <f t="shared" si="1"/>
        <v>72.54195117685869</v>
      </c>
      <c r="H45" s="60">
        <v>17879.9</v>
      </c>
    </row>
    <row r="46" spans="1:8" s="1" customFormat="1" ht="16.5">
      <c r="A46" s="12" t="s">
        <v>71</v>
      </c>
      <c r="B46" s="20" t="s">
        <v>72</v>
      </c>
      <c r="C46" s="56">
        <v>54236.3</v>
      </c>
      <c r="D46" s="57">
        <v>25160.2</v>
      </c>
      <c r="E46" s="57">
        <v>18251.7</v>
      </c>
      <c r="F46" s="57">
        <f t="shared" si="0"/>
        <v>33.65218497574502</v>
      </c>
      <c r="G46" s="58">
        <f t="shared" si="1"/>
        <v>72.54195117685869</v>
      </c>
      <c r="H46" s="57">
        <v>17879.9</v>
      </c>
    </row>
    <row r="47" spans="1:8" s="8" customFormat="1" ht="16.5">
      <c r="A47" s="15" t="s">
        <v>73</v>
      </c>
      <c r="B47" s="10" t="s">
        <v>74</v>
      </c>
      <c r="C47" s="60">
        <f>SUM(C48:C49)</f>
        <v>5103.6</v>
      </c>
      <c r="D47" s="60">
        <f>SUM(D48:D49)</f>
        <v>2337</v>
      </c>
      <c r="E47" s="60">
        <f>SUM(E48:E49)</f>
        <v>2115.2</v>
      </c>
      <c r="F47" s="60">
        <f t="shared" si="0"/>
        <v>41.44525433027666</v>
      </c>
      <c r="G47" s="60">
        <f t="shared" si="1"/>
        <v>90.50919982884038</v>
      </c>
      <c r="H47" s="60">
        <v>1586.3</v>
      </c>
    </row>
    <row r="48" spans="1:8" s="1" customFormat="1" ht="16.5">
      <c r="A48" s="12" t="s">
        <v>75</v>
      </c>
      <c r="B48" s="20" t="s">
        <v>63</v>
      </c>
      <c r="C48" s="56">
        <v>2691.8</v>
      </c>
      <c r="D48" s="57">
        <v>1221.3</v>
      </c>
      <c r="E48" s="57">
        <v>1087.8</v>
      </c>
      <c r="F48" s="57">
        <f t="shared" si="0"/>
        <v>40.41162047700423</v>
      </c>
      <c r="G48" s="58">
        <f t="shared" si="1"/>
        <v>89.06902480962908</v>
      </c>
      <c r="H48" s="57">
        <v>800.9</v>
      </c>
    </row>
    <row r="49" spans="1:8" s="1" customFormat="1" ht="33">
      <c r="A49" s="12" t="s">
        <v>76</v>
      </c>
      <c r="B49" s="20" t="s">
        <v>87</v>
      </c>
      <c r="C49" s="56">
        <v>2411.8</v>
      </c>
      <c r="D49" s="57">
        <v>1115.7</v>
      </c>
      <c r="E49" s="57">
        <v>1027.4</v>
      </c>
      <c r="F49" s="57">
        <f t="shared" si="0"/>
        <v>42.59888879674932</v>
      </c>
      <c r="G49" s="58">
        <f t="shared" si="1"/>
        <v>92.08568611633953</v>
      </c>
      <c r="H49" s="57">
        <v>785.4</v>
      </c>
    </row>
    <row r="50" spans="1:8" s="1" customFormat="1" ht="72" customHeight="1">
      <c r="A50" s="15" t="s">
        <v>168</v>
      </c>
      <c r="B50" s="10" t="s">
        <v>169</v>
      </c>
      <c r="C50" s="60">
        <f>SUM(C51)</f>
        <v>0</v>
      </c>
      <c r="D50" s="60">
        <f>SUM(D51)</f>
        <v>0</v>
      </c>
      <c r="E50" s="60">
        <f>SUM(E51)</f>
        <v>0</v>
      </c>
      <c r="F50" s="60">
        <v>0</v>
      </c>
      <c r="G50" s="60">
        <v>0</v>
      </c>
      <c r="H50" s="60">
        <v>3.7</v>
      </c>
    </row>
    <row r="51" spans="1:8" s="1" customFormat="1" ht="33">
      <c r="A51" s="12" t="s">
        <v>170</v>
      </c>
      <c r="B51" s="20" t="s">
        <v>171</v>
      </c>
      <c r="C51" s="56"/>
      <c r="D51" s="57"/>
      <c r="E51" s="57"/>
      <c r="F51" s="57"/>
      <c r="G51" s="58"/>
      <c r="H51" s="57">
        <v>3.7</v>
      </c>
    </row>
    <row r="52" spans="1:8" s="8" customFormat="1" ht="16.5">
      <c r="A52" s="15" t="s">
        <v>38</v>
      </c>
      <c r="B52" s="10" t="s">
        <v>39</v>
      </c>
      <c r="C52" s="60">
        <f>SUM(C5+C13+C15+C19+C27+C31+C37+C40+C45+C47+C50)</f>
        <v>577287.8</v>
      </c>
      <c r="D52" s="60">
        <f>SUM(D5+D13+D15+D19+D27+D31+D37+D40+D45+D47+D50)</f>
        <v>278027</v>
      </c>
      <c r="E52" s="60">
        <f>SUM(E5+E13+E15+E19+E27+E31+E37+E40+E45+E47+E50)</f>
        <v>177890.00000000003</v>
      </c>
      <c r="F52" s="60">
        <f t="shared" si="0"/>
        <v>30.814785969840347</v>
      </c>
      <c r="G52" s="60">
        <f t="shared" si="1"/>
        <v>63.982994457372854</v>
      </c>
      <c r="H52" s="60">
        <v>188553.5</v>
      </c>
    </row>
    <row r="53" spans="1:8" s="4" customFormat="1" ht="33">
      <c r="A53" s="12" t="s">
        <v>20</v>
      </c>
      <c r="B53" s="20" t="s">
        <v>175</v>
      </c>
      <c r="C53" s="57">
        <f>SUM(C54:C55)</f>
        <v>91735.3</v>
      </c>
      <c r="D53" s="57">
        <f>SUM(D54:D55)</f>
        <v>60218.399999999994</v>
      </c>
      <c r="E53" s="57">
        <f>SUM(E54:E55)</f>
        <v>44444.7</v>
      </c>
      <c r="F53" s="57">
        <f t="shared" si="0"/>
        <v>48.44885229568116</v>
      </c>
      <c r="G53" s="58">
        <f t="shared" si="1"/>
        <v>73.80584671794668</v>
      </c>
      <c r="H53" s="58">
        <v>22424</v>
      </c>
    </row>
    <row r="54" spans="1:8" s="4" customFormat="1" ht="16.5">
      <c r="A54" s="12"/>
      <c r="B54" s="20" t="s">
        <v>176</v>
      </c>
      <c r="C54" s="56">
        <v>58787.3</v>
      </c>
      <c r="D54" s="57">
        <v>35847.6</v>
      </c>
      <c r="E54" s="57">
        <v>27588.1</v>
      </c>
      <c r="F54" s="57">
        <f t="shared" si="0"/>
        <v>46.92867336992854</v>
      </c>
      <c r="G54" s="58">
        <f t="shared" si="1"/>
        <v>76.9594059295462</v>
      </c>
      <c r="H54" s="58">
        <v>14655.2</v>
      </c>
    </row>
    <row r="55" spans="1:8" s="4" customFormat="1" ht="16.5">
      <c r="A55" s="12"/>
      <c r="B55" s="20" t="s">
        <v>177</v>
      </c>
      <c r="C55" s="56">
        <v>32948</v>
      </c>
      <c r="D55" s="57">
        <v>24370.8</v>
      </c>
      <c r="E55" s="57">
        <v>16856.6</v>
      </c>
      <c r="F55" s="57">
        <f t="shared" si="0"/>
        <v>51.16122374650964</v>
      </c>
      <c r="G55" s="58">
        <f t="shared" si="1"/>
        <v>69.16720009191327</v>
      </c>
      <c r="H55" s="58">
        <v>7768.8</v>
      </c>
    </row>
    <row r="56" spans="1:8" s="3" customFormat="1" ht="16.5">
      <c r="A56" s="73" t="s">
        <v>9</v>
      </c>
      <c r="B56" s="73"/>
      <c r="C56" s="60">
        <f>C52</f>
        <v>577287.8</v>
      </c>
      <c r="D56" s="60">
        <f>D52</f>
        <v>278027</v>
      </c>
      <c r="E56" s="60">
        <f>E52</f>
        <v>177890.00000000003</v>
      </c>
      <c r="F56" s="60">
        <f t="shared" si="0"/>
        <v>30.814785969840347</v>
      </c>
      <c r="G56" s="60">
        <f t="shared" si="1"/>
        <v>63.982994457372854</v>
      </c>
      <c r="H56" s="60">
        <f>H52</f>
        <v>188553.5</v>
      </c>
    </row>
    <row r="57" spans="1:8" s="7" customFormat="1" ht="17.25">
      <c r="A57" s="33" t="s">
        <v>41</v>
      </c>
      <c r="B57" s="17" t="s">
        <v>15</v>
      </c>
      <c r="C57" s="60">
        <f>SUM(Доходы!C42-Расходы!C56)</f>
        <v>-16646.70000000007</v>
      </c>
      <c r="D57" s="60">
        <f>SUM(Доходы!D42-Расходы!D56)</f>
        <v>-1508.5</v>
      </c>
      <c r="E57" s="60">
        <f>SUM(Доходы!E42-Расходы!E56)</f>
        <v>15524.699999999983</v>
      </c>
      <c r="F57" s="60">
        <f t="shared" si="0"/>
        <v>-93.25992539061745</v>
      </c>
      <c r="G57" s="60">
        <f t="shared" si="1"/>
        <v>-1029.1481604242615</v>
      </c>
      <c r="H57" s="60">
        <f>SUM(Доходы!H42-Расходы!H56)</f>
        <v>-245.89999999999418</v>
      </c>
    </row>
    <row r="58" spans="1:8" ht="33">
      <c r="A58" s="18" t="s">
        <v>50</v>
      </c>
      <c r="B58" s="19" t="s">
        <v>42</v>
      </c>
      <c r="C58" s="60">
        <f>SUM(-C57)</f>
        <v>16646.70000000007</v>
      </c>
      <c r="D58" s="60">
        <f>SUM(-D57)</f>
        <v>1508.5</v>
      </c>
      <c r="E58" s="60">
        <f>SUM(-E57)</f>
        <v>-15524.699999999983</v>
      </c>
      <c r="F58" s="60">
        <f t="shared" si="0"/>
        <v>-93.25992539061745</v>
      </c>
      <c r="G58" s="60">
        <f t="shared" si="1"/>
        <v>-1029.1481604242615</v>
      </c>
      <c r="H58" s="60">
        <f>SUM(-H57)</f>
        <v>245.89999999999418</v>
      </c>
    </row>
    <row r="59" spans="1:8" s="2" customFormat="1" ht="18.75">
      <c r="A59" s="9"/>
      <c r="B59" s="9"/>
      <c r="C59" s="9"/>
      <c r="D59" s="9"/>
      <c r="E59" s="9"/>
      <c r="F59" s="9"/>
      <c r="G59" s="9"/>
      <c r="H59" s="9"/>
    </row>
    <row r="60" spans="2:8" ht="12.75">
      <c r="B60"/>
      <c r="C60"/>
      <c r="D60"/>
      <c r="E60"/>
      <c r="F60"/>
      <c r="G60"/>
      <c r="H60"/>
    </row>
    <row r="61" spans="2:8" ht="12" customHeight="1">
      <c r="B61"/>
      <c r="C61"/>
      <c r="D61"/>
      <c r="E61"/>
      <c r="F61"/>
      <c r="G61"/>
      <c r="H61"/>
    </row>
  </sheetData>
  <sheetProtection/>
  <mergeCells count="8">
    <mergeCell ref="A56:B56"/>
    <mergeCell ref="A1:H1"/>
    <mergeCell ref="A2:A4"/>
    <mergeCell ref="B2:B4"/>
    <mergeCell ref="E2:E4"/>
    <mergeCell ref="H2:H4"/>
    <mergeCell ref="C2:D3"/>
    <mergeCell ref="F2:G3"/>
  </mergeCells>
  <printOptions gridLines="1"/>
  <pageMargins left="0.7086614173228347" right="0.7086614173228347" top="0.984251968503937" bottom="0.984251968503937" header="0.31496062992125984" footer="0.31496062992125984"/>
  <pageSetup horizontalDpi="600" verticalDpi="600" orientation="portrait" paperSize="9" scale="6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2019-05-28T11:45:16Z</cp:lastPrinted>
  <dcterms:created xsi:type="dcterms:W3CDTF">2000-06-09T05:06:32Z</dcterms:created>
  <dcterms:modified xsi:type="dcterms:W3CDTF">2019-06-03T11:33:43Z</dcterms:modified>
  <cp:category/>
  <cp:version/>
  <cp:contentType/>
  <cp:contentStatus/>
</cp:coreProperties>
</file>