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320" windowWidth="11760" windowHeight="2220" activeTab="0"/>
  </bookViews>
  <sheets>
    <sheet name="Доходы" sheetId="1" r:id="rId1"/>
    <sheet name="Расходы" sheetId="2" r:id="rId2"/>
  </sheets>
  <definedNames>
    <definedName name="_xlnm.Print_Area" localSheetId="0">'Доходы'!$A$1:$F$44</definedName>
    <definedName name="_xlnm.Print_Area" localSheetId="1">'Расходы'!$A$1:$F$58</definedName>
  </definedNames>
  <calcPr fullCalcOnLoad="1"/>
</workbook>
</file>

<file path=xl/sharedStrings.xml><?xml version="1.0" encoding="utf-8"?>
<sst xmlns="http://schemas.openxmlformats.org/spreadsheetml/2006/main" count="195" uniqueCount="187">
  <si>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</si>
  <si>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</si>
  <si>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</si>
  <si>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</si>
  <si>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</si>
  <si>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</si>
  <si>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</si>
  <si>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</si>
  <si>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</si>
  <si>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</si>
  <si>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</si>
  <si>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</si>
  <si>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</si>
  <si>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</si>
  <si>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</si>
  <si>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</si>
  <si>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</si>
  <si>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</si>
  <si>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</si>
  <si>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</si>
  <si>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</si>
  <si>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</si>
  <si>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</si>
  <si>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</si>
  <si>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</si>
  <si>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</si>
  <si>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</si>
  <si>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</si>
  <si>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</si>
  <si>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</si>
  <si>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</si>
  <si>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</si>
  <si>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</si>
  <si>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</si>
  <si>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</si>
  <si>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</si>
  <si>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</si>
  <si>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</si>
  <si>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</si>
  <si>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</si>
  <si>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</si>
  <si>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</si>
  <si>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</si>
  <si>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</si>
  <si>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</si>
  <si>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</si>
  <si>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</si>
  <si>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</si>
  <si>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</si>
  <si>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</si>
  <si>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</si>
  <si>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</si>
  <si>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</si>
  <si>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</si>
  <si>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</si>
  <si>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</si>
  <si>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</si>
  <si>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 xml:space="preserve">% выполнения 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</si>
  <si>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</si>
  <si>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</si>
  <si>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</si>
  <si>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</si>
  <si>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</si>
  <si>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</si>
  <si>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</si>
  <si>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</si>
  <si>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</si>
  <si>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</si>
  <si>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в т.ч.школы</t>
  </si>
  <si>
    <t>Общее образование всего:</t>
  </si>
  <si>
    <t>1 0 0 6</t>
  </si>
  <si>
    <t>0 4 0 8</t>
  </si>
  <si>
    <t>Транспорт</t>
  </si>
  <si>
    <t>план на 2010 год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</si>
  <si>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</si>
  <si>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</si>
  <si>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</si>
  <si>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</si>
  <si>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</si>
  <si>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</si>
  <si>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</si>
  <si>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</si>
  <si>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</si>
  <si>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0 4 0 6</t>
  </si>
  <si>
    <t>Водное хозяйство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</si>
  <si>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</si>
  <si>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</si>
  <si>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</si>
  <si>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</si>
  <si>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</si>
  <si>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</si>
  <si>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</si>
  <si>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</si>
  <si>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</si>
  <si>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Итого внутренних оборотов</t>
  </si>
  <si>
    <t>Доходы бюджета от возврата остатков</t>
  </si>
  <si>
    <t>Иные межбюджетные трансферты</t>
  </si>
  <si>
    <t>0 5 0 5</t>
  </si>
  <si>
    <t>Другие вопросы в области ЖКХ</t>
  </si>
  <si>
    <t xml:space="preserve">0 6 0 0 </t>
  </si>
  <si>
    <t>Охрана окружающей среды</t>
  </si>
  <si>
    <t>0 6 0 2</t>
  </si>
  <si>
    <t>Сбор,удаление отходов и очистка сточных вод</t>
  </si>
  <si>
    <t>Прочие безвозмездные поступления</t>
  </si>
  <si>
    <t>Безвозмездные поступления негосударственных организаций</t>
  </si>
  <si>
    <t>0 1 0 5</t>
  </si>
  <si>
    <t>Судебная система</t>
  </si>
  <si>
    <t>Доходы в виде прибыли (дивиденты)</t>
  </si>
  <si>
    <t>Задолженность и перерасчеты</t>
  </si>
  <si>
    <t>Выполнено в 2015 году</t>
  </si>
  <si>
    <t>План на 2016г.</t>
  </si>
  <si>
    <t>План на  2016 год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</si>
  <si>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</si>
  <si>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</si>
  <si>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</si>
  <si>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</si>
  <si>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</si>
  <si>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</si>
  <si>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</si>
  <si>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</si>
  <si>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</si>
  <si>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</si>
  <si>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</si>
  <si>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</si>
  <si>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</si>
  <si>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</si>
  <si>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</si>
  <si>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</si>
  <si>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</si>
  <si>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</si>
  <si>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</si>
  <si>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Налоги на товары (работы, услуги), реализуемые на территории РФ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</si>
  <si>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</si>
  <si>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</si>
  <si>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</si>
  <si>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</si>
  <si>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</si>
  <si>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</si>
  <si>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</si>
  <si>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</si>
  <si>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</si>
  <si>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</si>
  <si>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</si>
  <si>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</si>
  <si>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</si>
  <si>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</si>
  <si>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</si>
  <si>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</si>
  <si>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</si>
  <si>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</si>
  <si>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</si>
  <si>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</si>
  <si>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</si>
  <si>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</si>
  <si>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</si>
  <si>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</si>
  <si>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</si>
  <si>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</si>
  <si>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</si>
  <si>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</si>
  <si>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</si>
  <si>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</si>
  <si>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</si>
  <si>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</si>
  <si>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</si>
  <si>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</si>
  <si>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</si>
  <si>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</si>
  <si>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</si>
  <si>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</si>
  <si>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 xml:space="preserve">2 02 01000 00 0000 </t>
  </si>
  <si>
    <t xml:space="preserve">2 02 02000 00 0000 </t>
  </si>
  <si>
    <t xml:space="preserve">2 02 03000 00 0000 </t>
  </si>
  <si>
    <t>2 19 00000 00 0000</t>
  </si>
  <si>
    <t>Тыс.руб.</t>
  </si>
  <si>
    <t>ДОХОДЫ</t>
  </si>
  <si>
    <t xml:space="preserve">2 02 04000 00 0000 </t>
  </si>
  <si>
    <t>Национальная безопасность и правоохранительная  деятельность</t>
  </si>
  <si>
    <t>в т.ч.финансовая поддержка сельхозтоваропроизводителеей</t>
  </si>
  <si>
    <t>ДЮКФП, ДДТ, школа искусств</t>
  </si>
  <si>
    <t xml:space="preserve">5 02 04000 00 0000 </t>
  </si>
  <si>
    <t xml:space="preserve">7 02 04000 00 0000 </t>
  </si>
  <si>
    <t>2 04 00000 00 0000</t>
  </si>
  <si>
    <t>2 07 00000 00 0000</t>
  </si>
  <si>
    <t xml:space="preserve">1 11 01000 00 0000 </t>
  </si>
  <si>
    <t xml:space="preserve">1 09 00000 00 0000 </t>
  </si>
  <si>
    <t xml:space="preserve">на 01.12.2016  года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</si>
</sst>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3" borderId="0" applyNumberFormat="0" applyBorder="0" applyAlignment="0" applyProtection="0"/>
    <xf numFmtId="0" fontId="48" fillId="7" borderId="0" applyNumberFormat="0" applyBorder="0" applyAlignment="0" applyProtection="0"/>
    <xf numFmtId="0" fontId="12" fillId="3" borderId="0" applyNumberFormat="0" applyBorder="0" applyAlignment="0" applyProtection="0"/>
    <xf numFmtId="0" fontId="48" fillId="8" borderId="0" applyNumberFormat="0" applyBorder="0" applyAlignment="0" applyProtection="0"/>
    <xf numFmtId="0" fontId="12" fillId="3" borderId="0" applyNumberFormat="0" applyBorder="0" applyAlignment="0" applyProtection="0"/>
    <xf numFmtId="0" fontId="48" fillId="9" borderId="0" applyNumberFormat="0" applyBorder="0" applyAlignment="0" applyProtection="0"/>
    <xf numFmtId="0" fontId="12" fillId="5" borderId="0" applyNumberFormat="0" applyBorder="0" applyAlignment="0" applyProtection="0"/>
    <xf numFmtId="0" fontId="48" fillId="10" borderId="0" applyNumberFormat="0" applyBorder="0" applyAlignment="0" applyProtection="0"/>
    <xf numFmtId="0" fontId="12" fillId="5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48" fillId="12" borderId="0" applyNumberFormat="0" applyBorder="0" applyAlignment="0" applyProtection="0"/>
    <xf numFmtId="0" fontId="12" fillId="5" borderId="0" applyNumberFormat="0" applyBorder="0" applyAlignment="0" applyProtection="0"/>
    <xf numFmtId="0" fontId="48" fillId="13" borderId="0" applyNumberFormat="0" applyBorder="0" applyAlignment="0" applyProtection="0"/>
    <xf numFmtId="0" fontId="12" fillId="5" borderId="0" applyNumberFormat="0" applyBorder="0" applyAlignment="0" applyProtection="0"/>
    <xf numFmtId="0" fontId="48" fillId="14" borderId="0" applyNumberFormat="0" applyBorder="0" applyAlignment="0" applyProtection="0"/>
    <xf numFmtId="0" fontId="12" fillId="5" borderId="0" applyNumberFormat="0" applyBorder="0" applyAlignment="0" applyProtection="0"/>
    <xf numFmtId="0" fontId="48" fillId="15" borderId="0" applyNumberFormat="0" applyBorder="0" applyAlignment="0" applyProtection="0"/>
    <xf numFmtId="0" fontId="12" fillId="5" borderId="0" applyNumberFormat="0" applyBorder="0" applyAlignment="0" applyProtection="0"/>
    <xf numFmtId="0" fontId="49" fillId="16" borderId="0" applyNumberFormat="0" applyBorder="0" applyAlignment="0" applyProtection="0"/>
    <xf numFmtId="0" fontId="27" fillId="17" borderId="0" applyNumberFormat="0" applyBorder="0" applyAlignment="0" applyProtection="0"/>
    <xf numFmtId="0" fontId="49" fillId="18" borderId="0" applyNumberFormat="0" applyBorder="0" applyAlignment="0" applyProtection="0"/>
    <xf numFmtId="0" fontId="27" fillId="5" borderId="0" applyNumberFormat="0" applyBorder="0" applyAlignment="0" applyProtection="0"/>
    <xf numFmtId="0" fontId="49" fillId="19" borderId="0" applyNumberFormat="0" applyBorder="0" applyAlignment="0" applyProtection="0"/>
    <xf numFmtId="0" fontId="27" fillId="5" borderId="0" applyNumberFormat="0" applyBorder="0" applyAlignment="0" applyProtection="0"/>
    <xf numFmtId="0" fontId="49" fillId="20" borderId="0" applyNumberFormat="0" applyBorder="0" applyAlignment="0" applyProtection="0"/>
    <xf numFmtId="0" fontId="27" fillId="5" borderId="0" applyNumberFormat="0" applyBorder="0" applyAlignment="0" applyProtection="0"/>
    <xf numFmtId="0" fontId="49" fillId="21" borderId="0" applyNumberFormat="0" applyBorder="0" applyAlignment="0" applyProtection="0"/>
    <xf numFmtId="0" fontId="27" fillId="17" borderId="0" applyNumberFormat="0" applyBorder="0" applyAlignment="0" applyProtection="0"/>
    <xf numFmtId="0" fontId="49" fillId="22" borderId="0" applyNumberFormat="0" applyBorder="0" applyAlignment="0" applyProtection="0"/>
    <xf numFmtId="0" fontId="27" fillId="5" borderId="0" applyNumberFormat="0" applyBorder="0" applyAlignment="0" applyProtection="0"/>
    <xf numFmtId="0" fontId="49" fillId="23" borderId="0" applyNumberFormat="0" applyBorder="0" applyAlignment="0" applyProtection="0"/>
    <xf numFmtId="0" fontId="27" fillId="17" borderId="0" applyNumberFormat="0" applyBorder="0" applyAlignment="0" applyProtection="0"/>
    <xf numFmtId="0" fontId="49" fillId="24" borderId="0" applyNumberFormat="0" applyBorder="0" applyAlignment="0" applyProtection="0"/>
    <xf numFmtId="0" fontId="27" fillId="25" borderId="0" applyNumberFormat="0" applyBorder="0" applyAlignment="0" applyProtection="0"/>
    <xf numFmtId="0" fontId="49" fillId="26" borderId="0" applyNumberFormat="0" applyBorder="0" applyAlignment="0" applyProtection="0"/>
    <xf numFmtId="0" fontId="27" fillId="27" borderId="0" applyNumberFormat="0" applyBorder="0" applyAlignment="0" applyProtection="0"/>
    <xf numFmtId="0" fontId="49" fillId="28" borderId="0" applyNumberFormat="0" applyBorder="0" applyAlignment="0" applyProtection="0"/>
    <xf numFmtId="0" fontId="27" fillId="29" borderId="0" applyNumberFormat="0" applyBorder="0" applyAlignment="0" applyProtection="0"/>
    <xf numFmtId="0" fontId="49" fillId="30" borderId="0" applyNumberFormat="0" applyBorder="0" applyAlignment="0" applyProtection="0"/>
    <xf numFmtId="0" fontId="27" fillId="17" borderId="0" applyNumberFormat="0" applyBorder="0" applyAlignment="0" applyProtection="0"/>
    <xf numFmtId="0" fontId="49" fillId="31" borderId="0" applyNumberFormat="0" applyBorder="0" applyAlignment="0" applyProtection="0"/>
    <xf numFmtId="0" fontId="27" fillId="25" borderId="0" applyNumberFormat="0" applyBorder="0" applyAlignment="0" applyProtection="0"/>
    <xf numFmtId="0" fontId="50" fillId="32" borderId="1" applyNumberFormat="0" applyAlignment="0" applyProtection="0"/>
    <xf numFmtId="0" fontId="20" fillId="5" borderId="2" applyNumberFormat="0" applyAlignment="0" applyProtection="0"/>
    <xf numFmtId="0" fontId="51" fillId="33" borderId="3" applyNumberFormat="0" applyAlignment="0" applyProtection="0"/>
    <xf numFmtId="0" fontId="21" fillId="3" borderId="4" applyNumberFormat="0" applyAlignment="0" applyProtection="0"/>
    <xf numFmtId="0" fontId="52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1" fillId="0" borderId="12" applyNumberFormat="0" applyFill="0" applyAlignment="0" applyProtection="0"/>
    <xf numFmtId="0" fontId="57" fillId="34" borderId="13" applyNumberFormat="0" applyAlignment="0" applyProtection="0"/>
    <xf numFmtId="0" fontId="24" fillId="29" borderId="14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18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2" fillId="0" borderId="17" applyNumberFormat="0" applyFill="0" applyAlignment="0" applyProtection="0"/>
    <xf numFmtId="0" fontId="2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8" borderId="0" applyNumberFormat="0" applyBorder="0" applyAlignment="0" applyProtection="0"/>
    <xf numFmtId="0" fontId="17" fillId="5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vertical="center"/>
    </xf>
    <xf numFmtId="186" fontId="31" fillId="0" borderId="19" xfId="101" applyNumberFormat="1" applyFont="1" applyFill="1" applyBorder="1" applyAlignment="1">
      <alignment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191" fontId="29" fillId="39" borderId="19" xfId="101" applyNumberFormat="1" applyFont="1" applyFill="1" applyBorder="1" applyAlignment="1">
      <alignment horizontal="center" vertical="center"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vertical="center" wrapText="1"/>
    </xf>
    <xf numFmtId="181" fontId="34" fillId="0" borderId="19" xfId="0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vertical="center"/>
    </xf>
    <xf numFmtId="181" fontId="34" fillId="0" borderId="19" xfId="0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186" fontId="33" fillId="39" borderId="19" xfId="101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49" fontId="31" fillId="40" borderId="19" xfId="0" applyNumberFormat="1" applyFont="1" applyFill="1" applyBorder="1" applyAlignment="1">
      <alignment vertical="center" wrapText="1"/>
    </xf>
    <xf numFmtId="0" fontId="33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4" fillId="0" borderId="20" xfId="0" applyFont="1" applyBorder="1" applyAlignment="1">
      <alignment horizontal="right"/>
    </xf>
    <xf numFmtId="0" fontId="33" fillId="0" borderId="19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7" fillId="39" borderId="23" xfId="0" applyFont="1" applyFill="1" applyBorder="1" applyAlignment="1">
      <alignment horizontal="left" vertical="center"/>
    </xf>
    <xf numFmtId="0" fontId="37" fillId="39" borderId="24" xfId="0" applyFont="1" applyFill="1" applyBorder="1" applyAlignment="1">
      <alignment horizontal="left" vertical="center"/>
    </xf>
    <xf numFmtId="49" fontId="33" fillId="0" borderId="21" xfId="0" applyNumberFormat="1" applyFont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zoomScalePageLayoutView="0" workbookViewId="0" topLeftCell="A1">
      <selection activeCell="B51" sqref="B51"/>
    </sheetView>
  </sheetViews>
  <sheetFormatPr defaultColWidth="9.00390625" defaultRowHeight="12.75"/>
  <cols>
    <col min="1" max="1" width="24.375" style="0" customWidth="1"/>
    <col min="2" max="2" width="50.75390625" style="0" customWidth="1"/>
    <col min="3" max="5" width="14.75390625" style="0" customWidth="1"/>
    <col min="6" max="6" width="13.875" style="0" customWidth="1"/>
    <col min="7" max="7" width="16.00390625" style="0" customWidth="1"/>
    <col min="8" max="8" width="10.625" style="0" customWidth="1"/>
    <col min="9" max="9" width="12.125" style="0" customWidth="1"/>
  </cols>
  <sheetData>
    <row r="1" spans="1:7" ht="16.5">
      <c r="A1" s="57" t="s">
        <v>112</v>
      </c>
      <c r="B1" s="57"/>
      <c r="C1" s="57"/>
      <c r="D1" s="57"/>
      <c r="E1" s="57"/>
      <c r="F1" s="57"/>
      <c r="G1" s="50"/>
    </row>
    <row r="2" spans="1:7" ht="16.5">
      <c r="A2" s="57" t="s">
        <v>113</v>
      </c>
      <c r="B2" s="57"/>
      <c r="C2" s="57"/>
      <c r="D2" s="57"/>
      <c r="E2" s="57"/>
      <c r="F2" s="57"/>
      <c r="G2" s="50"/>
    </row>
    <row r="3" spans="1:7" ht="16.5">
      <c r="A3" s="57" t="s">
        <v>186</v>
      </c>
      <c r="B3" s="57"/>
      <c r="C3" s="57"/>
      <c r="D3" s="57"/>
      <c r="E3" s="57"/>
      <c r="F3" s="57"/>
      <c r="G3" s="32"/>
    </row>
    <row r="4" spans="1:7" ht="16.5">
      <c r="A4" s="32"/>
      <c r="B4" s="32"/>
      <c r="C4" s="32"/>
      <c r="D4" s="32"/>
      <c r="E4" s="32"/>
      <c r="F4" s="32"/>
      <c r="G4" s="32"/>
    </row>
    <row r="5" spans="1:7" ht="16.5">
      <c r="A5" s="57" t="s">
        <v>175</v>
      </c>
      <c r="B5" s="57"/>
      <c r="C5" s="57"/>
      <c r="D5" s="57"/>
      <c r="E5" s="57"/>
      <c r="F5" s="57"/>
      <c r="G5" s="32"/>
    </row>
    <row r="6" spans="1:6" ht="15.75">
      <c r="A6" s="58" t="s">
        <v>174</v>
      </c>
      <c r="B6" s="58"/>
      <c r="C6" s="58"/>
      <c r="D6" s="58"/>
      <c r="E6" s="58"/>
      <c r="F6" s="58"/>
    </row>
    <row r="7" spans="1:6" ht="15.75" customHeight="1">
      <c r="A7" s="59" t="s">
        <v>115</v>
      </c>
      <c r="B7" s="59" t="s">
        <v>56</v>
      </c>
      <c r="C7" s="64" t="s">
        <v>111</v>
      </c>
      <c r="D7" s="59" t="s">
        <v>90</v>
      </c>
      <c r="E7" s="60" t="s">
        <v>57</v>
      </c>
      <c r="F7" s="59" t="s">
        <v>109</v>
      </c>
    </row>
    <row r="8" spans="1:6" ht="47.25" customHeight="1">
      <c r="A8" s="59"/>
      <c r="B8" s="59"/>
      <c r="C8" s="65"/>
      <c r="D8" s="59"/>
      <c r="E8" s="61"/>
      <c r="F8" s="59"/>
    </row>
    <row r="9" spans="1:6" ht="15.75">
      <c r="A9" s="53" t="s">
        <v>148</v>
      </c>
      <c r="B9" s="33" t="s">
        <v>116</v>
      </c>
      <c r="C9" s="34">
        <f>SUM(C10+C11+C12+C16+C19+C21+C26+C27+C28+C29+C30)</f>
        <v>102933.59999999999</v>
      </c>
      <c r="D9" s="34">
        <f>SUM(D10+D11+D12+D16+D19+D21+D26+D27+D28+D29+D30)</f>
        <v>96433.1</v>
      </c>
      <c r="E9" s="35">
        <f aca="true" t="shared" si="0" ref="E9:E21">SUM(D9/C9*100)</f>
        <v>93.68476377004205</v>
      </c>
      <c r="F9" s="36">
        <v>91413.2</v>
      </c>
    </row>
    <row r="10" spans="1:6" ht="15.75" customHeight="1">
      <c r="A10" s="54" t="s">
        <v>149</v>
      </c>
      <c r="B10" s="33" t="s">
        <v>18</v>
      </c>
      <c r="C10" s="37">
        <v>72469.2</v>
      </c>
      <c r="D10" s="36">
        <v>63855.3</v>
      </c>
      <c r="E10" s="35">
        <f t="shared" si="0"/>
        <v>88.11370899637365</v>
      </c>
      <c r="F10" s="36">
        <v>60600.8</v>
      </c>
    </row>
    <row r="11" spans="1:6" ht="33.75" customHeight="1">
      <c r="A11" s="55" t="s">
        <v>150</v>
      </c>
      <c r="B11" s="33" t="s">
        <v>131</v>
      </c>
      <c r="C11" s="38">
        <v>7787.7</v>
      </c>
      <c r="D11" s="36">
        <v>9093.1</v>
      </c>
      <c r="E11" s="35">
        <f t="shared" si="0"/>
        <v>116.76233034143586</v>
      </c>
      <c r="F11" s="36">
        <v>6136.5</v>
      </c>
    </row>
    <row r="12" spans="1:6" ht="15.75">
      <c r="A12" s="55" t="s">
        <v>151</v>
      </c>
      <c r="B12" s="33" t="s">
        <v>44</v>
      </c>
      <c r="C12" s="36">
        <f>SUM(C13:C15)</f>
        <v>6614.099999999999</v>
      </c>
      <c r="D12" s="36">
        <f>SUM(D13:D15)</f>
        <v>6404.3</v>
      </c>
      <c r="E12" s="35">
        <f t="shared" si="0"/>
        <v>96.82798869082718</v>
      </c>
      <c r="F12" s="36">
        <v>6302.3</v>
      </c>
    </row>
    <row r="13" spans="1:6" ht="30.75" customHeight="1">
      <c r="A13" s="56" t="s">
        <v>152</v>
      </c>
      <c r="B13" s="39" t="s">
        <v>117</v>
      </c>
      <c r="C13" s="40">
        <v>6468.7</v>
      </c>
      <c r="D13" s="41">
        <v>6033.1</v>
      </c>
      <c r="E13" s="42">
        <f t="shared" si="0"/>
        <v>93.26603490655</v>
      </c>
      <c r="F13" s="41">
        <v>6195</v>
      </c>
    </row>
    <row r="14" spans="1:6" ht="19.5" customHeight="1">
      <c r="A14" s="56" t="s">
        <v>153</v>
      </c>
      <c r="B14" s="39" t="s">
        <v>22</v>
      </c>
      <c r="C14" s="40">
        <v>106.5</v>
      </c>
      <c r="D14" s="41">
        <v>360.4</v>
      </c>
      <c r="E14" s="42">
        <f t="shared" si="0"/>
        <v>338.4037558685446</v>
      </c>
      <c r="F14" s="41">
        <v>97.4</v>
      </c>
    </row>
    <row r="15" spans="1:6" ht="32.25" customHeight="1">
      <c r="A15" s="56" t="s">
        <v>154</v>
      </c>
      <c r="B15" s="39" t="s">
        <v>118</v>
      </c>
      <c r="C15" s="40">
        <v>38.9</v>
      </c>
      <c r="D15" s="41">
        <v>10.8</v>
      </c>
      <c r="E15" s="42">
        <f t="shared" si="0"/>
        <v>27.76349614395887</v>
      </c>
      <c r="F15" s="41">
        <v>9.9</v>
      </c>
    </row>
    <row r="16" spans="1:6" ht="15.75">
      <c r="A16" s="55" t="s">
        <v>155</v>
      </c>
      <c r="B16" s="33" t="s">
        <v>0</v>
      </c>
      <c r="C16" s="36">
        <f>SUM(C17:C18)</f>
        <v>7030</v>
      </c>
      <c r="D16" s="36">
        <f>SUM(D17:D18)</f>
        <v>6978.799999999999</v>
      </c>
      <c r="E16" s="35">
        <f t="shared" si="0"/>
        <v>99.27169274537695</v>
      </c>
      <c r="F16" s="36">
        <v>6840.8</v>
      </c>
    </row>
    <row r="17" spans="1:6" ht="18" customHeight="1">
      <c r="A17" s="56" t="s">
        <v>156</v>
      </c>
      <c r="B17" s="39" t="s">
        <v>119</v>
      </c>
      <c r="C17" s="40">
        <v>825.1</v>
      </c>
      <c r="D17" s="41">
        <v>764.9</v>
      </c>
      <c r="E17" s="42">
        <f t="shared" si="0"/>
        <v>92.70391467700885</v>
      </c>
      <c r="F17" s="41">
        <v>1508.8</v>
      </c>
    </row>
    <row r="18" spans="1:6" ht="15.75">
      <c r="A18" s="56" t="s">
        <v>157</v>
      </c>
      <c r="B18" s="39" t="s">
        <v>1</v>
      </c>
      <c r="C18" s="40">
        <v>6204.9</v>
      </c>
      <c r="D18" s="41">
        <v>6213.9</v>
      </c>
      <c r="E18" s="42">
        <f t="shared" si="0"/>
        <v>100.14504665667457</v>
      </c>
      <c r="F18" s="41">
        <v>5332</v>
      </c>
    </row>
    <row r="19" spans="1:6" ht="15.75">
      <c r="A19" s="55" t="s">
        <v>158</v>
      </c>
      <c r="B19" s="33" t="s">
        <v>2</v>
      </c>
      <c r="C19" s="37">
        <v>962.9</v>
      </c>
      <c r="D19" s="36">
        <v>914.4</v>
      </c>
      <c r="E19" s="35">
        <f t="shared" si="0"/>
        <v>94.963132204798</v>
      </c>
      <c r="F19" s="36">
        <v>949.9</v>
      </c>
    </row>
    <row r="20" spans="1:6" ht="15.75" hidden="1">
      <c r="A20" s="55" t="s">
        <v>185</v>
      </c>
      <c r="B20" s="33" t="s">
        <v>108</v>
      </c>
      <c r="C20" s="37"/>
      <c r="D20" s="36"/>
      <c r="E20" s="35" t="e">
        <f t="shared" si="0"/>
        <v>#DIV/0!</v>
      </c>
      <c r="F20" s="36"/>
    </row>
    <row r="21" spans="1:6" ht="53.25" customHeight="1">
      <c r="A21" s="55" t="s">
        <v>159</v>
      </c>
      <c r="B21" s="33" t="s">
        <v>130</v>
      </c>
      <c r="C21" s="36">
        <f>SUM(C23:C25)</f>
        <v>4128.9</v>
      </c>
      <c r="D21" s="36">
        <f>SUM(D22:D25)</f>
        <v>4162.9</v>
      </c>
      <c r="E21" s="35">
        <f t="shared" si="0"/>
        <v>100.8234638765773</v>
      </c>
      <c r="F21" s="36">
        <v>4435.3</v>
      </c>
    </row>
    <row r="22" spans="1:6" ht="15.75">
      <c r="A22" s="56" t="s">
        <v>184</v>
      </c>
      <c r="B22" s="39" t="s">
        <v>107</v>
      </c>
      <c r="C22" s="36"/>
      <c r="D22" s="41">
        <v>1.6</v>
      </c>
      <c r="E22" s="42"/>
      <c r="F22" s="41">
        <v>1.5</v>
      </c>
    </row>
    <row r="23" spans="1:6" ht="15.75">
      <c r="A23" s="56" t="s">
        <v>160</v>
      </c>
      <c r="B23" s="39" t="s">
        <v>23</v>
      </c>
      <c r="C23" s="40">
        <v>2771.6</v>
      </c>
      <c r="D23" s="41">
        <v>2925.7</v>
      </c>
      <c r="E23" s="42">
        <f aca="true" t="shared" si="1" ref="E23:E39">SUM(D23/C23*100)</f>
        <v>105.55996536296723</v>
      </c>
      <c r="F23" s="41">
        <v>3139.5</v>
      </c>
    </row>
    <row r="24" spans="1:6" ht="15.75">
      <c r="A24" s="56" t="s">
        <v>161</v>
      </c>
      <c r="B24" s="39" t="s">
        <v>19</v>
      </c>
      <c r="C24" s="40">
        <v>1333.3</v>
      </c>
      <c r="D24" s="41">
        <v>1205.6</v>
      </c>
      <c r="E24" s="42">
        <f t="shared" si="1"/>
        <v>90.4222605565139</v>
      </c>
      <c r="F24" s="41">
        <v>1247</v>
      </c>
    </row>
    <row r="25" spans="1:6" ht="48.75" customHeight="1">
      <c r="A25" s="56" t="s">
        <v>162</v>
      </c>
      <c r="B25" s="39" t="s">
        <v>132</v>
      </c>
      <c r="C25" s="40">
        <v>24</v>
      </c>
      <c r="D25" s="41">
        <v>30</v>
      </c>
      <c r="E25" s="42">
        <f t="shared" si="1"/>
        <v>125</v>
      </c>
      <c r="F25" s="41">
        <v>47.3</v>
      </c>
    </row>
    <row r="26" spans="1:6" ht="29.25" customHeight="1">
      <c r="A26" s="55" t="s">
        <v>163</v>
      </c>
      <c r="B26" s="33" t="s">
        <v>120</v>
      </c>
      <c r="C26" s="37">
        <v>101.3</v>
      </c>
      <c r="D26" s="36">
        <v>381.6</v>
      </c>
      <c r="E26" s="35">
        <f t="shared" si="1"/>
        <v>376.7028627838105</v>
      </c>
      <c r="F26" s="36">
        <v>389.1</v>
      </c>
    </row>
    <row r="27" spans="1:6" ht="33" customHeight="1">
      <c r="A27" s="55" t="s">
        <v>164</v>
      </c>
      <c r="B27" s="33" t="s">
        <v>121</v>
      </c>
      <c r="C27" s="37">
        <v>1001.6</v>
      </c>
      <c r="D27" s="36">
        <v>1092.5</v>
      </c>
      <c r="E27" s="35">
        <f t="shared" si="1"/>
        <v>109.07547923322683</v>
      </c>
      <c r="F27" s="36">
        <v>2311.4</v>
      </c>
    </row>
    <row r="28" spans="1:6" ht="33.75" customHeight="1">
      <c r="A28" s="55" t="s">
        <v>165</v>
      </c>
      <c r="B28" s="33" t="s">
        <v>122</v>
      </c>
      <c r="C28" s="37">
        <v>2222.5</v>
      </c>
      <c r="D28" s="36">
        <v>3096.4</v>
      </c>
      <c r="E28" s="35">
        <f t="shared" si="1"/>
        <v>139.32058492688415</v>
      </c>
      <c r="F28" s="36">
        <v>2987.9</v>
      </c>
    </row>
    <row r="29" spans="1:6" ht="15" customHeight="1">
      <c r="A29" s="55" t="s">
        <v>166</v>
      </c>
      <c r="B29" s="33" t="s">
        <v>123</v>
      </c>
      <c r="C29" s="37">
        <v>287.2</v>
      </c>
      <c r="D29" s="36">
        <v>224.6</v>
      </c>
      <c r="E29" s="35">
        <f t="shared" si="1"/>
        <v>78.2033426183844</v>
      </c>
      <c r="F29" s="36">
        <v>237</v>
      </c>
    </row>
    <row r="30" spans="1:6" ht="15.75">
      <c r="A30" s="55" t="s">
        <v>167</v>
      </c>
      <c r="B30" s="33" t="s">
        <v>3</v>
      </c>
      <c r="C30" s="37">
        <v>328.2</v>
      </c>
      <c r="D30" s="36">
        <v>229.2</v>
      </c>
      <c r="E30" s="35">
        <f t="shared" si="1"/>
        <v>69.83546617915904</v>
      </c>
      <c r="F30" s="36">
        <v>222.2</v>
      </c>
    </row>
    <row r="31" spans="1:6" ht="15.75">
      <c r="A31" s="55" t="s">
        <v>168</v>
      </c>
      <c r="B31" s="33" t="s">
        <v>125</v>
      </c>
      <c r="C31" s="37">
        <f>SUM(C32+C41+C37+C38)</f>
        <v>382690.00000000006</v>
      </c>
      <c r="D31" s="37">
        <f>SUM(D32+D41+D37+D38)</f>
        <v>354841.7</v>
      </c>
      <c r="E31" s="35">
        <f t="shared" si="1"/>
        <v>92.72301340510595</v>
      </c>
      <c r="F31" s="43">
        <v>370676.2</v>
      </c>
    </row>
    <row r="32" spans="1:6" ht="31.5">
      <c r="A32" s="55" t="s">
        <v>169</v>
      </c>
      <c r="B32" s="33" t="s">
        <v>124</v>
      </c>
      <c r="C32" s="37">
        <f>SUM(C33:C36)</f>
        <v>381691.9</v>
      </c>
      <c r="D32" s="37">
        <f>SUM(D33:D36)</f>
        <v>353853.1</v>
      </c>
      <c r="E32" s="35">
        <f t="shared" si="1"/>
        <v>92.70647346721267</v>
      </c>
      <c r="F32" s="43">
        <v>371227.3</v>
      </c>
    </row>
    <row r="33" spans="1:6" ht="15.75">
      <c r="A33" s="56" t="s">
        <v>170</v>
      </c>
      <c r="B33" s="39" t="s">
        <v>126</v>
      </c>
      <c r="C33" s="44">
        <v>139592.1</v>
      </c>
      <c r="D33" s="45">
        <v>124125</v>
      </c>
      <c r="E33" s="42">
        <f t="shared" si="1"/>
        <v>88.91978844074987</v>
      </c>
      <c r="F33" s="45">
        <v>66795.4</v>
      </c>
    </row>
    <row r="34" spans="1:6" ht="15.75">
      <c r="A34" s="56" t="s">
        <v>171</v>
      </c>
      <c r="B34" s="39" t="s">
        <v>127</v>
      </c>
      <c r="C34" s="44">
        <v>64437.3</v>
      </c>
      <c r="D34" s="45">
        <v>61328.5</v>
      </c>
      <c r="E34" s="42">
        <f t="shared" si="1"/>
        <v>95.17546514208385</v>
      </c>
      <c r="F34" s="45">
        <v>145154.8</v>
      </c>
    </row>
    <row r="35" spans="1:6" ht="15.75">
      <c r="A35" s="56" t="s">
        <v>172</v>
      </c>
      <c r="B35" s="39" t="s">
        <v>128</v>
      </c>
      <c r="C35" s="44">
        <v>175416.6</v>
      </c>
      <c r="D35" s="45">
        <v>166153.6</v>
      </c>
      <c r="E35" s="42">
        <f t="shared" si="1"/>
        <v>94.71942792187285</v>
      </c>
      <c r="F35" s="45">
        <v>157982.5</v>
      </c>
    </row>
    <row r="36" spans="1:6" ht="15.75">
      <c r="A36" s="56" t="s">
        <v>176</v>
      </c>
      <c r="B36" s="39" t="s">
        <v>96</v>
      </c>
      <c r="C36" s="44">
        <v>2245.9</v>
      </c>
      <c r="D36" s="45">
        <v>2246</v>
      </c>
      <c r="E36" s="42">
        <f t="shared" si="1"/>
        <v>100.00445255799457</v>
      </c>
      <c r="F36" s="45">
        <v>1294.6</v>
      </c>
    </row>
    <row r="37" spans="1:6" ht="31.5" customHeight="1">
      <c r="A37" s="56" t="s">
        <v>182</v>
      </c>
      <c r="B37" s="39" t="s">
        <v>104</v>
      </c>
      <c r="C37" s="44">
        <v>487.3</v>
      </c>
      <c r="D37" s="45">
        <v>483.8</v>
      </c>
      <c r="E37" s="42">
        <f t="shared" si="1"/>
        <v>99.28175661809973</v>
      </c>
      <c r="F37" s="45">
        <v>287.1</v>
      </c>
    </row>
    <row r="38" spans="1:6" ht="15.75">
      <c r="A38" s="56" t="s">
        <v>183</v>
      </c>
      <c r="B38" s="39" t="s">
        <v>103</v>
      </c>
      <c r="C38" s="44">
        <v>888.4</v>
      </c>
      <c r="D38" s="45">
        <v>882.4</v>
      </c>
      <c r="E38" s="42">
        <f t="shared" si="1"/>
        <v>99.32462854570014</v>
      </c>
      <c r="F38" s="45">
        <v>521.2</v>
      </c>
    </row>
    <row r="39" spans="1:6" ht="15.75" hidden="1">
      <c r="A39" s="56" t="s">
        <v>180</v>
      </c>
      <c r="B39" s="39" t="s">
        <v>95</v>
      </c>
      <c r="C39" s="44"/>
      <c r="D39" s="45"/>
      <c r="E39" s="42" t="e">
        <f t="shared" si="1"/>
        <v>#DIV/0!</v>
      </c>
      <c r="F39" s="45"/>
    </row>
    <row r="40" spans="1:6" ht="15.75" hidden="1">
      <c r="A40" s="56" t="s">
        <v>181</v>
      </c>
      <c r="B40" s="39"/>
      <c r="C40" s="44"/>
      <c r="D40" s="45"/>
      <c r="E40" s="42"/>
      <c r="F40" s="45"/>
    </row>
    <row r="41" spans="1:6" ht="15.75">
      <c r="A41" s="55" t="s">
        <v>173</v>
      </c>
      <c r="B41" s="33" t="s">
        <v>81</v>
      </c>
      <c r="C41" s="37">
        <v>-377.6</v>
      </c>
      <c r="D41" s="37">
        <v>-377.6</v>
      </c>
      <c r="E41" s="35">
        <f>SUM(D41/C41*100)</f>
        <v>100</v>
      </c>
      <c r="F41" s="36">
        <v>-1359.4</v>
      </c>
    </row>
    <row r="42" spans="1:6" ht="15.75">
      <c r="A42" s="46" t="s">
        <v>147</v>
      </c>
      <c r="B42" s="47"/>
      <c r="C42" s="48">
        <f>SUM(C31+C9)</f>
        <v>485623.60000000003</v>
      </c>
      <c r="D42" s="48">
        <f>SUM(D31+D9)</f>
        <v>451274.80000000005</v>
      </c>
      <c r="E42" s="49">
        <f>SUM(D42/C42*100)</f>
        <v>92.92686763987582</v>
      </c>
      <c r="F42" s="48">
        <f>SUM(F31+F9)</f>
        <v>462089.4</v>
      </c>
    </row>
    <row r="43" spans="1:6" ht="15.75">
      <c r="A43" s="62" t="s">
        <v>91</v>
      </c>
      <c r="B43" s="63"/>
      <c r="C43" s="48">
        <f>SUM(C10+C11+C12+C16+C19)</f>
        <v>94863.9</v>
      </c>
      <c r="D43" s="48">
        <f>SUM(D10+D11+D12+D16+D19)</f>
        <v>87245.90000000001</v>
      </c>
      <c r="E43" s="49">
        <f>SUM(D43/C43*100)</f>
        <v>91.96954795238233</v>
      </c>
      <c r="F43" s="48">
        <f>SUM(F10+F11+F12+F16+F19)</f>
        <v>80830.3</v>
      </c>
    </row>
    <row r="44" spans="1:6" ht="15.75">
      <c r="A44" s="62" t="s">
        <v>92</v>
      </c>
      <c r="B44" s="63"/>
      <c r="C44" s="48">
        <f>SUM(C9-C43)</f>
        <v>8069.699999999997</v>
      </c>
      <c r="D44" s="48">
        <f>SUM(D9-D43)</f>
        <v>9187.199999999997</v>
      </c>
      <c r="E44" s="49">
        <f>SUM(D44/C44*100)</f>
        <v>113.84809844232129</v>
      </c>
      <c r="F44" s="48">
        <f>SUM(F9-F43)</f>
        <v>10582.899999999994</v>
      </c>
    </row>
  </sheetData>
  <sheetProtection/>
  <mergeCells count="13">
    <mergeCell ref="A43:B43"/>
    <mergeCell ref="A44:B44"/>
    <mergeCell ref="C7:C8"/>
    <mergeCell ref="A1:F1"/>
    <mergeCell ref="A2:F2"/>
    <mergeCell ref="A3:F3"/>
    <mergeCell ref="A5:F5"/>
    <mergeCell ref="A6:F6"/>
    <mergeCell ref="A7:A8"/>
    <mergeCell ref="B7:B8"/>
    <mergeCell ref="D7:D8"/>
    <mergeCell ref="F7:F8"/>
    <mergeCell ref="E7:E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zoomScalePageLayoutView="0" workbookViewId="0" topLeftCell="A1">
      <selection activeCell="I39" sqref="I39"/>
    </sheetView>
  </sheetViews>
  <sheetFormatPr defaultColWidth="9.00390625" defaultRowHeight="12.75"/>
  <cols>
    <col min="1" max="1" width="9.00390625" style="0" customWidth="1"/>
    <col min="2" max="2" width="57.375" style="1" customWidth="1"/>
    <col min="3" max="4" width="15.875" style="1" customWidth="1"/>
    <col min="5" max="5" width="11.625" style="1" customWidth="1"/>
    <col min="6" max="6" width="16.375" style="1" customWidth="1"/>
  </cols>
  <sheetData>
    <row r="1" spans="1:6" ht="21.75" customHeight="1">
      <c r="A1" s="67" t="s">
        <v>114</v>
      </c>
      <c r="B1" s="67"/>
      <c r="C1" s="67"/>
      <c r="D1" s="67"/>
      <c r="E1" s="67"/>
      <c r="F1" s="67"/>
    </row>
    <row r="2" spans="1:6" ht="14.25" customHeight="1" hidden="1">
      <c r="A2" s="68" t="s">
        <v>115</v>
      </c>
      <c r="B2" s="69" t="s">
        <v>4</v>
      </c>
      <c r="C2" s="11" t="s">
        <v>73</v>
      </c>
      <c r="D2" s="68" t="s">
        <v>90</v>
      </c>
      <c r="E2" s="10" t="s">
        <v>57</v>
      </c>
      <c r="F2" s="68" t="s">
        <v>109</v>
      </c>
    </row>
    <row r="3" spans="1:6" ht="21" customHeight="1">
      <c r="A3" s="68"/>
      <c r="B3" s="69"/>
      <c r="C3" s="70" t="s">
        <v>110</v>
      </c>
      <c r="D3" s="68"/>
      <c r="E3" s="72" t="s">
        <v>57</v>
      </c>
      <c r="F3" s="68"/>
    </row>
    <row r="4" spans="1:6" ht="48" customHeight="1">
      <c r="A4" s="68"/>
      <c r="B4" s="69"/>
      <c r="C4" s="71"/>
      <c r="D4" s="68"/>
      <c r="E4" s="73"/>
      <c r="F4" s="68"/>
    </row>
    <row r="5" spans="1:6" s="6" customFormat="1" ht="16.5">
      <c r="A5" s="25" t="s">
        <v>5</v>
      </c>
      <c r="B5" s="14" t="s">
        <v>43</v>
      </c>
      <c r="C5" s="26">
        <f>SUM(C6+C7+C9+C10+C11+C12+C8)</f>
        <v>57066</v>
      </c>
      <c r="D5" s="26">
        <f>SUM(D6+D7+D9+D10+D11+D12+D8)</f>
        <v>45331.1</v>
      </c>
      <c r="E5" s="26">
        <f aca="true" t="shared" si="0" ref="E5:E36">SUM(D5/C5*100)</f>
        <v>79.43626677881751</v>
      </c>
      <c r="F5" s="15">
        <v>46954.4</v>
      </c>
    </row>
    <row r="6" spans="1:6" s="1" customFormat="1" ht="66">
      <c r="A6" s="16" t="s">
        <v>45</v>
      </c>
      <c r="B6" s="31" t="s">
        <v>133</v>
      </c>
      <c r="C6" s="13">
        <v>1947.7</v>
      </c>
      <c r="D6" s="13">
        <v>1832.9</v>
      </c>
      <c r="E6" s="22">
        <f t="shared" si="0"/>
        <v>94.10586846023516</v>
      </c>
      <c r="F6" s="12">
        <v>3277</v>
      </c>
    </row>
    <row r="7" spans="1:6" s="1" customFormat="1" ht="16.5">
      <c r="A7" s="16" t="s">
        <v>46</v>
      </c>
      <c r="B7" s="31" t="s">
        <v>135</v>
      </c>
      <c r="C7" s="13">
        <v>32765</v>
      </c>
      <c r="D7" s="13">
        <v>28149</v>
      </c>
      <c r="E7" s="22">
        <f t="shared" si="0"/>
        <v>85.91179612391271</v>
      </c>
      <c r="F7" s="12">
        <v>27878.8</v>
      </c>
    </row>
    <row r="8" spans="1:6" s="1" customFormat="1" ht="16.5">
      <c r="A8" s="16" t="s">
        <v>105</v>
      </c>
      <c r="B8" s="31" t="s">
        <v>106</v>
      </c>
      <c r="C8" s="13">
        <v>2.4</v>
      </c>
      <c r="D8" s="13">
        <v>2.4</v>
      </c>
      <c r="E8" s="22">
        <f t="shared" si="0"/>
        <v>100</v>
      </c>
      <c r="F8" s="12"/>
    </row>
    <row r="9" spans="1:6" s="1" customFormat="1" ht="16.5">
      <c r="A9" s="16" t="s">
        <v>67</v>
      </c>
      <c r="B9" s="31" t="s">
        <v>136</v>
      </c>
      <c r="C9" s="13">
        <v>9176.7</v>
      </c>
      <c r="D9" s="13">
        <v>8106.1</v>
      </c>
      <c r="E9" s="22">
        <f t="shared" si="0"/>
        <v>88.33349679078536</v>
      </c>
      <c r="F9" s="12">
        <v>7423.5</v>
      </c>
    </row>
    <row r="10" spans="1:6" s="1" customFormat="1" ht="16.5">
      <c r="A10" s="16" t="s">
        <v>85</v>
      </c>
      <c r="B10" s="31" t="s">
        <v>87</v>
      </c>
      <c r="C10" s="13">
        <v>4.5</v>
      </c>
      <c r="D10" s="13">
        <v>4.5</v>
      </c>
      <c r="E10" s="22">
        <f t="shared" si="0"/>
        <v>100</v>
      </c>
      <c r="F10" s="12">
        <v>896.4</v>
      </c>
    </row>
    <row r="11" spans="1:6" s="1" customFormat="1" ht="16.5">
      <c r="A11" s="16" t="s">
        <v>74</v>
      </c>
      <c r="B11" s="31" t="s">
        <v>29</v>
      </c>
      <c r="C11" s="13">
        <v>272.8</v>
      </c>
      <c r="D11" s="13"/>
      <c r="E11" s="22">
        <f t="shared" si="0"/>
        <v>0</v>
      </c>
      <c r="F11" s="12"/>
    </row>
    <row r="12" spans="1:6" s="1" customFormat="1" ht="16.5">
      <c r="A12" s="16" t="s">
        <v>28</v>
      </c>
      <c r="B12" s="31" t="s">
        <v>134</v>
      </c>
      <c r="C12" s="13">
        <v>12896.9</v>
      </c>
      <c r="D12" s="13">
        <v>7236.2</v>
      </c>
      <c r="E12" s="22">
        <f t="shared" si="0"/>
        <v>56.10805697493196</v>
      </c>
      <c r="F12" s="12">
        <v>7478.7</v>
      </c>
    </row>
    <row r="13" spans="1:6" s="8" customFormat="1" ht="16.5">
      <c r="A13" s="25" t="s">
        <v>52</v>
      </c>
      <c r="B13" s="14" t="s">
        <v>53</v>
      </c>
      <c r="C13" s="26">
        <f>SUM(C14)</f>
        <v>747</v>
      </c>
      <c r="D13" s="26">
        <f>SUM(D14)</f>
        <v>594.1</v>
      </c>
      <c r="E13" s="26">
        <f t="shared" si="0"/>
        <v>79.53145917001339</v>
      </c>
      <c r="F13" s="15">
        <v>493.8</v>
      </c>
    </row>
    <row r="14" spans="1:6" s="1" customFormat="1" ht="16.5">
      <c r="A14" s="16" t="s">
        <v>58</v>
      </c>
      <c r="B14" s="17" t="s">
        <v>137</v>
      </c>
      <c r="C14" s="13">
        <v>747</v>
      </c>
      <c r="D14" s="12">
        <v>594.1</v>
      </c>
      <c r="E14" s="22">
        <f t="shared" si="0"/>
        <v>79.53145917001339</v>
      </c>
      <c r="F14" s="12">
        <v>493.8</v>
      </c>
    </row>
    <row r="15" spans="1:6" s="6" customFormat="1" ht="33">
      <c r="A15" s="25" t="s">
        <v>26</v>
      </c>
      <c r="B15" s="14" t="s">
        <v>177</v>
      </c>
      <c r="C15" s="26">
        <f>SUM(C16:C17)</f>
        <v>8099</v>
      </c>
      <c r="D15" s="26">
        <f>SUM(D17+D16)</f>
        <v>6621.9</v>
      </c>
      <c r="E15" s="26">
        <f t="shared" si="0"/>
        <v>81.76194591924929</v>
      </c>
      <c r="F15" s="15">
        <v>6103.7</v>
      </c>
    </row>
    <row r="16" spans="1:6" s="3" customFormat="1" ht="49.5">
      <c r="A16" s="16" t="s">
        <v>51</v>
      </c>
      <c r="B16" s="31" t="s">
        <v>138</v>
      </c>
      <c r="C16" s="13">
        <v>2710.4</v>
      </c>
      <c r="D16" s="13">
        <v>2123.7</v>
      </c>
      <c r="E16" s="22">
        <f t="shared" si="0"/>
        <v>78.35374852420306</v>
      </c>
      <c r="F16" s="12">
        <v>1929.3</v>
      </c>
    </row>
    <row r="17" spans="1:6" s="1" customFormat="1" ht="16.5">
      <c r="A17" s="16" t="s">
        <v>27</v>
      </c>
      <c r="B17" s="31" t="s">
        <v>139</v>
      </c>
      <c r="C17" s="13">
        <v>5388.6</v>
      </c>
      <c r="D17" s="13">
        <v>4498.2</v>
      </c>
      <c r="E17" s="22">
        <f t="shared" si="0"/>
        <v>83.47622759158222</v>
      </c>
      <c r="F17" s="12">
        <v>4174.4</v>
      </c>
    </row>
    <row r="18" spans="1:6" s="6" customFormat="1" ht="16.5">
      <c r="A18" s="25" t="s">
        <v>25</v>
      </c>
      <c r="B18" s="14" t="s">
        <v>24</v>
      </c>
      <c r="C18" s="26">
        <f>SUM(C19+C20+C24+C26+C23+C22+C25)</f>
        <v>42147.3</v>
      </c>
      <c r="D18" s="26">
        <f>SUM(D19+D20+D24+D26+D23+D22+D25)</f>
        <v>36480.9</v>
      </c>
      <c r="E18" s="26">
        <f t="shared" si="0"/>
        <v>86.55572243061833</v>
      </c>
      <c r="F18" s="15">
        <v>39248.2</v>
      </c>
    </row>
    <row r="19" spans="1:6" s="3" customFormat="1" ht="16.5">
      <c r="A19" s="16" t="s">
        <v>47</v>
      </c>
      <c r="B19" s="31" t="s">
        <v>48</v>
      </c>
      <c r="C19" s="18">
        <v>300</v>
      </c>
      <c r="D19" s="18">
        <v>273.7</v>
      </c>
      <c r="E19" s="22">
        <f t="shared" si="0"/>
        <v>91.23333333333333</v>
      </c>
      <c r="F19" s="12">
        <v>269.9</v>
      </c>
    </row>
    <row r="20" spans="1:6" s="1" customFormat="1" ht="16.5">
      <c r="A20" s="16" t="s">
        <v>30</v>
      </c>
      <c r="B20" s="31" t="s">
        <v>140</v>
      </c>
      <c r="C20" s="18">
        <v>22419.1</v>
      </c>
      <c r="D20" s="18">
        <v>20485.7</v>
      </c>
      <c r="E20" s="22">
        <f t="shared" si="0"/>
        <v>91.37610341182297</v>
      </c>
      <c r="F20" s="12">
        <v>23415.1</v>
      </c>
    </row>
    <row r="21" spans="1:6" s="1" customFormat="1" ht="32.25" customHeight="1">
      <c r="A21" s="19" t="s">
        <v>30</v>
      </c>
      <c r="B21" s="52" t="s">
        <v>178</v>
      </c>
      <c r="C21" s="20">
        <v>823</v>
      </c>
      <c r="D21" s="20">
        <v>582</v>
      </c>
      <c r="E21" s="22">
        <f t="shared" si="0"/>
        <v>70.71688942891859</v>
      </c>
      <c r="F21" s="21">
        <v>613.1</v>
      </c>
    </row>
    <row r="22" spans="1:6" s="1" customFormat="1" ht="16.5" hidden="1">
      <c r="A22" s="16" t="s">
        <v>83</v>
      </c>
      <c r="B22" s="31" t="s">
        <v>84</v>
      </c>
      <c r="C22" s="22"/>
      <c r="D22" s="22"/>
      <c r="E22" s="22" t="e">
        <f t="shared" si="0"/>
        <v>#DIV/0!</v>
      </c>
      <c r="F22" s="12"/>
    </row>
    <row r="23" spans="1:6" s="1" customFormat="1" ht="16.5">
      <c r="A23" s="16" t="s">
        <v>71</v>
      </c>
      <c r="B23" s="31" t="s">
        <v>72</v>
      </c>
      <c r="C23" s="13">
        <v>3943.4</v>
      </c>
      <c r="D23" s="13">
        <v>1976.9</v>
      </c>
      <c r="E23" s="22">
        <f t="shared" si="0"/>
        <v>50.131865902520666</v>
      </c>
      <c r="F23" s="12">
        <v>1300</v>
      </c>
    </row>
    <row r="24" spans="1:6" s="1" customFormat="1" ht="16.5">
      <c r="A24" s="16" t="s">
        <v>54</v>
      </c>
      <c r="B24" s="31" t="s">
        <v>141</v>
      </c>
      <c r="C24" s="13">
        <v>14167.5</v>
      </c>
      <c r="D24" s="13">
        <v>12959.5</v>
      </c>
      <c r="E24" s="22">
        <f t="shared" si="0"/>
        <v>91.47344273866244</v>
      </c>
      <c r="F24" s="12">
        <v>12756.6</v>
      </c>
    </row>
    <row r="25" spans="1:6" s="1" customFormat="1" ht="16.5">
      <c r="A25" s="16" t="s">
        <v>88</v>
      </c>
      <c r="B25" s="31" t="s">
        <v>89</v>
      </c>
      <c r="C25" s="13">
        <v>694.8</v>
      </c>
      <c r="D25" s="13">
        <v>556.9</v>
      </c>
      <c r="E25" s="22">
        <f t="shared" si="0"/>
        <v>80.15256188831319</v>
      </c>
      <c r="F25" s="12"/>
    </row>
    <row r="26" spans="1:6" s="1" customFormat="1" ht="16.5">
      <c r="A26" s="16" t="s">
        <v>59</v>
      </c>
      <c r="B26" s="31" t="s">
        <v>142</v>
      </c>
      <c r="C26" s="13">
        <v>622.5</v>
      </c>
      <c r="D26" s="13">
        <v>228.2</v>
      </c>
      <c r="E26" s="22">
        <f t="shared" si="0"/>
        <v>36.658634538152604</v>
      </c>
      <c r="F26" s="12">
        <v>1506.6</v>
      </c>
    </row>
    <row r="27" spans="1:6" s="6" customFormat="1" ht="16.5">
      <c r="A27" s="25" t="s">
        <v>21</v>
      </c>
      <c r="B27" s="14" t="s">
        <v>6</v>
      </c>
      <c r="C27" s="26">
        <f>SUM(C28:C30)</f>
        <v>68411.3</v>
      </c>
      <c r="D27" s="26">
        <f>SUM(D28:D30)</f>
        <v>56955.8</v>
      </c>
      <c r="E27" s="26">
        <f t="shared" si="0"/>
        <v>83.25495934151229</v>
      </c>
      <c r="F27" s="15">
        <v>44744.6</v>
      </c>
    </row>
    <row r="28" spans="1:6" s="1" customFormat="1" ht="16.5">
      <c r="A28" s="16" t="s">
        <v>31</v>
      </c>
      <c r="B28" s="31" t="s">
        <v>12</v>
      </c>
      <c r="C28" s="18">
        <v>42467.4</v>
      </c>
      <c r="D28" s="18">
        <v>36405</v>
      </c>
      <c r="E28" s="22">
        <f t="shared" si="0"/>
        <v>85.72457932437587</v>
      </c>
      <c r="F28" s="12">
        <v>23160.2</v>
      </c>
    </row>
    <row r="29" spans="1:6" s="1" customFormat="1" ht="16.5">
      <c r="A29" s="16" t="s">
        <v>32</v>
      </c>
      <c r="B29" s="31" t="s">
        <v>13</v>
      </c>
      <c r="C29" s="13">
        <v>5942.9</v>
      </c>
      <c r="D29" s="13">
        <v>3985.9</v>
      </c>
      <c r="E29" s="22">
        <f t="shared" si="0"/>
        <v>67.06994901479077</v>
      </c>
      <c r="F29" s="12">
        <v>4631.3</v>
      </c>
    </row>
    <row r="30" spans="1:6" s="1" customFormat="1" ht="16.5">
      <c r="A30" s="16" t="s">
        <v>61</v>
      </c>
      <c r="B30" s="31" t="s">
        <v>62</v>
      </c>
      <c r="C30" s="18">
        <v>20001</v>
      </c>
      <c r="D30" s="18">
        <v>16564.9</v>
      </c>
      <c r="E30" s="22">
        <f t="shared" si="0"/>
        <v>82.8203589820509</v>
      </c>
      <c r="F30" s="12">
        <v>16953.1</v>
      </c>
    </row>
    <row r="31" spans="1:6" s="1" customFormat="1" ht="16.5" hidden="1">
      <c r="A31" s="16" t="s">
        <v>97</v>
      </c>
      <c r="B31" s="31" t="s">
        <v>98</v>
      </c>
      <c r="C31" s="18"/>
      <c r="D31" s="18"/>
      <c r="E31" s="22" t="e">
        <f t="shared" si="0"/>
        <v>#DIV/0!</v>
      </c>
      <c r="F31" s="12"/>
    </row>
    <row r="32" spans="1:6" s="1" customFormat="1" ht="16.5" hidden="1">
      <c r="A32" s="25" t="s">
        <v>99</v>
      </c>
      <c r="B32" s="14" t="s">
        <v>100</v>
      </c>
      <c r="C32" s="26"/>
      <c r="D32" s="26"/>
      <c r="E32" s="26" t="e">
        <f t="shared" si="0"/>
        <v>#DIV/0!</v>
      </c>
      <c r="F32" s="15"/>
    </row>
    <row r="33" spans="1:6" s="1" customFormat="1" ht="16.5" hidden="1">
      <c r="A33" s="16" t="s">
        <v>101</v>
      </c>
      <c r="B33" s="31" t="s">
        <v>102</v>
      </c>
      <c r="C33" s="13"/>
      <c r="D33" s="13"/>
      <c r="E33" s="22" t="e">
        <f t="shared" si="0"/>
        <v>#DIV/0!</v>
      </c>
      <c r="F33" s="12"/>
    </row>
    <row r="34" spans="1:6" s="6" customFormat="1" ht="16.5">
      <c r="A34" s="25" t="s">
        <v>17</v>
      </c>
      <c r="B34" s="14" t="s">
        <v>7</v>
      </c>
      <c r="C34" s="26">
        <f>SUM(C35+C36+C39+C40)</f>
        <v>225734.2</v>
      </c>
      <c r="D34" s="26">
        <f>SUM(D35+D36+D39+D40)</f>
        <v>198777.09999999998</v>
      </c>
      <c r="E34" s="26">
        <f t="shared" si="0"/>
        <v>88.0580346265652</v>
      </c>
      <c r="F34" s="15">
        <v>215679.5</v>
      </c>
    </row>
    <row r="35" spans="1:6" s="1" customFormat="1" ht="16.5">
      <c r="A35" s="16" t="s">
        <v>10</v>
      </c>
      <c r="B35" s="31" t="s">
        <v>14</v>
      </c>
      <c r="C35" s="13">
        <v>80012.3</v>
      </c>
      <c r="D35" s="13">
        <v>69503.7</v>
      </c>
      <c r="E35" s="22">
        <f t="shared" si="0"/>
        <v>86.86626931109342</v>
      </c>
      <c r="F35" s="12">
        <v>66502.6</v>
      </c>
    </row>
    <row r="36" spans="1:6" s="1" customFormat="1" ht="16.5">
      <c r="A36" s="16" t="s">
        <v>33</v>
      </c>
      <c r="B36" s="31" t="s">
        <v>69</v>
      </c>
      <c r="C36" s="13">
        <v>123021.6</v>
      </c>
      <c r="D36" s="13">
        <v>110205.7</v>
      </c>
      <c r="E36" s="22">
        <f t="shared" si="0"/>
        <v>89.5823985381429</v>
      </c>
      <c r="F36" s="12">
        <v>130835.4</v>
      </c>
    </row>
    <row r="37" spans="1:6" s="5" customFormat="1" ht="16.5">
      <c r="A37" s="19" t="s">
        <v>33</v>
      </c>
      <c r="B37" s="52" t="s">
        <v>68</v>
      </c>
      <c r="C37" s="23">
        <f>SUM(C36-C38)</f>
        <v>105502.70000000001</v>
      </c>
      <c r="D37" s="23">
        <f>SUM(D36-D38)</f>
        <v>94472.7</v>
      </c>
      <c r="E37" s="22">
        <f aca="true" t="shared" si="1" ref="E37:E58">SUM(D37/C37*100)</f>
        <v>89.54529125794883</v>
      </c>
      <c r="F37" s="21">
        <v>116697</v>
      </c>
    </row>
    <row r="38" spans="1:6" s="5" customFormat="1" ht="16.5">
      <c r="A38" s="19" t="s">
        <v>33</v>
      </c>
      <c r="B38" s="52" t="s">
        <v>179</v>
      </c>
      <c r="C38" s="23">
        <v>17518.9</v>
      </c>
      <c r="D38" s="23">
        <v>15733</v>
      </c>
      <c r="E38" s="22">
        <f t="shared" si="1"/>
        <v>89.8058668067059</v>
      </c>
      <c r="F38" s="21">
        <v>14138.4</v>
      </c>
    </row>
    <row r="39" spans="1:6" s="1" customFormat="1" ht="16.5">
      <c r="A39" s="16" t="s">
        <v>34</v>
      </c>
      <c r="B39" s="31" t="s">
        <v>65</v>
      </c>
      <c r="C39" s="13">
        <v>1864.8</v>
      </c>
      <c r="D39" s="13">
        <v>1852.4</v>
      </c>
      <c r="E39" s="22">
        <f t="shared" si="1"/>
        <v>99.33504933504935</v>
      </c>
      <c r="F39" s="12">
        <v>1789.9</v>
      </c>
    </row>
    <row r="40" spans="1:6" s="1" customFormat="1" ht="16.5">
      <c r="A40" s="16" t="s">
        <v>35</v>
      </c>
      <c r="B40" s="31" t="s">
        <v>143</v>
      </c>
      <c r="C40" s="13">
        <v>20835.5</v>
      </c>
      <c r="D40" s="13">
        <v>17215.3</v>
      </c>
      <c r="E40" s="22">
        <f t="shared" si="1"/>
        <v>82.62484701591035</v>
      </c>
      <c r="F40" s="12">
        <v>16551.6</v>
      </c>
    </row>
    <row r="41" spans="1:6" s="6" customFormat="1" ht="16.5">
      <c r="A41" s="25" t="s">
        <v>16</v>
      </c>
      <c r="B41" s="14" t="s">
        <v>82</v>
      </c>
      <c r="C41" s="26">
        <f>SUM(C42:C43)</f>
        <v>43964.3</v>
      </c>
      <c r="D41" s="26">
        <f>SUM(D42:D43)</f>
        <v>38931.700000000004</v>
      </c>
      <c r="E41" s="26">
        <f t="shared" si="1"/>
        <v>88.55298503558569</v>
      </c>
      <c r="F41" s="15">
        <v>37613.4</v>
      </c>
    </row>
    <row r="42" spans="1:6" s="3" customFormat="1" ht="16.5">
      <c r="A42" s="16" t="s">
        <v>11</v>
      </c>
      <c r="B42" s="31" t="s">
        <v>36</v>
      </c>
      <c r="C42" s="13">
        <v>33564.3</v>
      </c>
      <c r="D42" s="13">
        <v>31818.9</v>
      </c>
      <c r="E42" s="22">
        <f t="shared" si="1"/>
        <v>94.79983196431922</v>
      </c>
      <c r="F42" s="12">
        <v>30482.8</v>
      </c>
    </row>
    <row r="43" spans="1:6" s="1" customFormat="1" ht="16.5">
      <c r="A43" s="16" t="s">
        <v>40</v>
      </c>
      <c r="B43" s="17" t="s">
        <v>144</v>
      </c>
      <c r="C43" s="13">
        <v>10400</v>
      </c>
      <c r="D43" s="13">
        <v>7112.8</v>
      </c>
      <c r="E43" s="22">
        <f t="shared" si="1"/>
        <v>68.3923076923077</v>
      </c>
      <c r="F43" s="12">
        <v>7130.6</v>
      </c>
    </row>
    <row r="44" spans="1:6" s="6" customFormat="1" ht="16.5">
      <c r="A44" s="25" t="s">
        <v>37</v>
      </c>
      <c r="B44" s="14" t="s">
        <v>8</v>
      </c>
      <c r="C44" s="26">
        <f>SUM(C46+C47+C48+C45)</f>
        <v>9386.5</v>
      </c>
      <c r="D44" s="26">
        <f>SUM(D46+D47+D48+D45)</f>
        <v>8271.8</v>
      </c>
      <c r="E44" s="26">
        <f t="shared" si="1"/>
        <v>88.12443402759281</v>
      </c>
      <c r="F44" s="15">
        <v>6487.1</v>
      </c>
    </row>
    <row r="45" spans="1:6" s="6" customFormat="1" ht="16.5">
      <c r="A45" s="16" t="s">
        <v>86</v>
      </c>
      <c r="B45" s="31" t="s">
        <v>129</v>
      </c>
      <c r="C45" s="13">
        <v>3161.9</v>
      </c>
      <c r="D45" s="13">
        <v>2765.2</v>
      </c>
      <c r="E45" s="22">
        <f t="shared" si="1"/>
        <v>87.45374616528036</v>
      </c>
      <c r="F45" s="12">
        <v>1958.9</v>
      </c>
    </row>
    <row r="46" spans="1:6" s="1" customFormat="1" ht="16.5">
      <c r="A46" s="16" t="s">
        <v>49</v>
      </c>
      <c r="B46" s="31" t="s">
        <v>145</v>
      </c>
      <c r="C46" s="13">
        <v>1950.2</v>
      </c>
      <c r="D46" s="13">
        <v>1850.7</v>
      </c>
      <c r="E46" s="22">
        <f t="shared" si="1"/>
        <v>94.89795918367348</v>
      </c>
      <c r="F46" s="12">
        <v>1838.4</v>
      </c>
    </row>
    <row r="47" spans="1:6" s="1" customFormat="1" ht="16.5">
      <c r="A47" s="16" t="s">
        <v>55</v>
      </c>
      <c r="B47" s="31" t="s">
        <v>63</v>
      </c>
      <c r="C47" s="13">
        <v>3897.9</v>
      </c>
      <c r="D47" s="13">
        <v>3330.8</v>
      </c>
      <c r="E47" s="22">
        <f t="shared" si="1"/>
        <v>85.45114035762847</v>
      </c>
      <c r="F47" s="12">
        <v>2332.2</v>
      </c>
    </row>
    <row r="48" spans="1:6" s="1" customFormat="1" ht="16.5">
      <c r="A48" s="16" t="s">
        <v>70</v>
      </c>
      <c r="B48" s="31" t="s">
        <v>146</v>
      </c>
      <c r="C48" s="13">
        <v>376.5</v>
      </c>
      <c r="D48" s="13">
        <v>325.1</v>
      </c>
      <c r="E48" s="22">
        <f t="shared" si="1"/>
        <v>86.34794156706508</v>
      </c>
      <c r="F48" s="12">
        <v>357.6</v>
      </c>
    </row>
    <row r="49" spans="1:6" s="8" customFormat="1" ht="16.5">
      <c r="A49" s="25" t="s">
        <v>66</v>
      </c>
      <c r="B49" s="14" t="s">
        <v>60</v>
      </c>
      <c r="C49" s="26">
        <f>SUM(C50)</f>
        <v>50739.1</v>
      </c>
      <c r="D49" s="26">
        <f>SUM(D50)</f>
        <v>43137.7</v>
      </c>
      <c r="E49" s="26">
        <f t="shared" si="1"/>
        <v>85.0186542528346</v>
      </c>
      <c r="F49" s="15">
        <v>45476.5</v>
      </c>
    </row>
    <row r="50" spans="1:6" s="1" customFormat="1" ht="16.5">
      <c r="A50" s="16" t="s">
        <v>75</v>
      </c>
      <c r="B50" s="31" t="s">
        <v>76</v>
      </c>
      <c r="C50" s="13">
        <v>50739.1</v>
      </c>
      <c r="D50" s="13">
        <v>43137.7</v>
      </c>
      <c r="E50" s="22">
        <f t="shared" si="1"/>
        <v>85.0186542528346</v>
      </c>
      <c r="F50" s="12">
        <v>45476.5</v>
      </c>
    </row>
    <row r="51" spans="1:6" s="8" customFormat="1" ht="16.5">
      <c r="A51" s="25" t="s">
        <v>77</v>
      </c>
      <c r="B51" s="14" t="s">
        <v>78</v>
      </c>
      <c r="C51" s="26">
        <f>SUM(C52:C53)</f>
        <v>4634.9</v>
      </c>
      <c r="D51" s="26">
        <f>SUM(D52:D53)</f>
        <v>4025.5</v>
      </c>
      <c r="E51" s="26">
        <f t="shared" si="1"/>
        <v>86.85192776543184</v>
      </c>
      <c r="F51" s="15">
        <v>3951.3</v>
      </c>
    </row>
    <row r="52" spans="1:6" s="1" customFormat="1" ht="16.5">
      <c r="A52" s="16" t="s">
        <v>79</v>
      </c>
      <c r="B52" s="31" t="s">
        <v>64</v>
      </c>
      <c r="C52" s="13">
        <v>2331</v>
      </c>
      <c r="D52" s="13">
        <v>2068.6</v>
      </c>
      <c r="E52" s="22">
        <f t="shared" si="1"/>
        <v>88.74302874302874</v>
      </c>
      <c r="F52" s="12">
        <v>1974.1</v>
      </c>
    </row>
    <row r="53" spans="1:6" s="1" customFormat="1" ht="16.5">
      <c r="A53" s="16" t="s">
        <v>80</v>
      </c>
      <c r="B53" s="31" t="s">
        <v>93</v>
      </c>
      <c r="C53" s="13">
        <v>2303.9</v>
      </c>
      <c r="D53" s="13">
        <v>1956.9</v>
      </c>
      <c r="E53" s="22">
        <f t="shared" si="1"/>
        <v>84.93858240375016</v>
      </c>
      <c r="F53" s="12">
        <v>1977.2</v>
      </c>
    </row>
    <row r="54" spans="1:6" s="8" customFormat="1" ht="16.5">
      <c r="A54" s="25" t="s">
        <v>38</v>
      </c>
      <c r="B54" s="14" t="s">
        <v>39</v>
      </c>
      <c r="C54" s="26">
        <f>SUM(C5+C13+C15+C18+C27+C34+C41+C44+C49+C51)</f>
        <v>510929.60000000003</v>
      </c>
      <c r="D54" s="26">
        <f>SUM(D5+D13+D15+D18+D27+D34+D41+D44+D49+D51)</f>
        <v>439127.6</v>
      </c>
      <c r="E54" s="26">
        <f t="shared" si="1"/>
        <v>85.9467918867883</v>
      </c>
      <c r="F54" s="26">
        <v>446752.5</v>
      </c>
    </row>
    <row r="55" spans="1:6" s="4" customFormat="1" ht="16.5">
      <c r="A55" s="16" t="s">
        <v>20</v>
      </c>
      <c r="B55" s="31" t="s">
        <v>94</v>
      </c>
      <c r="C55" s="13">
        <v>50857.3</v>
      </c>
      <c r="D55" s="13">
        <v>39644.3</v>
      </c>
      <c r="E55" s="22">
        <f t="shared" si="1"/>
        <v>77.95203441787119</v>
      </c>
      <c r="F55" s="24">
        <v>31427.2</v>
      </c>
    </row>
    <row r="56" spans="1:6" s="3" customFormat="1" ht="16.5">
      <c r="A56" s="66" t="s">
        <v>9</v>
      </c>
      <c r="B56" s="66"/>
      <c r="C56" s="26">
        <f>C54</f>
        <v>510929.60000000003</v>
      </c>
      <c r="D56" s="26">
        <f>D54</f>
        <v>439127.6</v>
      </c>
      <c r="E56" s="26">
        <f t="shared" si="1"/>
        <v>85.9467918867883</v>
      </c>
      <c r="F56" s="15">
        <v>446752.5</v>
      </c>
    </row>
    <row r="57" spans="1:6" s="7" customFormat="1" ht="17.25">
      <c r="A57" s="51" t="s">
        <v>41</v>
      </c>
      <c r="B57" s="27" t="s">
        <v>15</v>
      </c>
      <c r="C57" s="26">
        <f>SUM(Доходы!C42-Расходы!C56)</f>
        <v>-25306</v>
      </c>
      <c r="D57" s="26">
        <f>SUM(Доходы!D42-Расходы!D56)</f>
        <v>12147.20000000007</v>
      </c>
      <c r="E57" s="26">
        <f t="shared" si="1"/>
        <v>-48.001264522247965</v>
      </c>
      <c r="F57" s="28">
        <v>15336.9</v>
      </c>
    </row>
    <row r="58" spans="1:6" ht="16.5">
      <c r="A58" s="29" t="s">
        <v>50</v>
      </c>
      <c r="B58" s="30" t="s">
        <v>42</v>
      </c>
      <c r="C58" s="26">
        <f>SUM(-C57)</f>
        <v>25306</v>
      </c>
      <c r="D58" s="26">
        <f>SUM(-D57)</f>
        <v>-12147.20000000007</v>
      </c>
      <c r="E58" s="26">
        <f t="shared" si="1"/>
        <v>-48.001264522247965</v>
      </c>
      <c r="F58" s="26">
        <v>-15336.9</v>
      </c>
    </row>
    <row r="59" spans="1:6" s="2" customFormat="1" ht="18.75">
      <c r="A59" s="9"/>
      <c r="B59" s="9"/>
      <c r="C59" s="9"/>
      <c r="D59" s="9"/>
      <c r="E59" s="9"/>
      <c r="F59" s="9"/>
    </row>
    <row r="60" spans="2:6" ht="12.75">
      <c r="B60"/>
      <c r="C60"/>
      <c r="D60"/>
      <c r="E60"/>
      <c r="F60"/>
    </row>
    <row r="61" spans="2:6" ht="12" customHeight="1">
      <c r="B61"/>
      <c r="C61"/>
      <c r="D61"/>
      <c r="E61"/>
      <c r="F61"/>
    </row>
  </sheetData>
  <sheetProtection/>
  <mergeCells count="8">
    <mergeCell ref="A56:B56"/>
    <mergeCell ref="A1:F1"/>
    <mergeCell ref="A2:A4"/>
    <mergeCell ref="B2:B4"/>
    <mergeCell ref="D2:D4"/>
    <mergeCell ref="F2:F4"/>
    <mergeCell ref="C3:C4"/>
    <mergeCell ref="E3:E4"/>
  </mergeCells>
  <printOptions gridLines="1"/>
  <pageMargins left="0.7" right="0.7" top="0.75" bottom="0.75" header="0.3" footer="0.3"/>
  <pageSetup horizontalDpi="600" verticalDpi="600" orientation="portrait" paperSize="9" scale="67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2016-12-09T12:49:12Z</cp:lastPrinted>
  <dcterms:created xsi:type="dcterms:W3CDTF">2000-06-09T05:06:32Z</dcterms:created>
  <dcterms:modified xsi:type="dcterms:W3CDTF">2017-01-23T10:05:59Z</dcterms:modified>
  <cp:category/>
  <cp:version/>
  <cp:contentType/>
  <cp:contentStatus/>
</cp:coreProperties>
</file>